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235" windowHeight="9780" firstSheet="1" activeTab="1"/>
  </bookViews>
  <sheets>
    <sheet name="Sheet1" sheetId="1" state="hidden" r:id="rId1"/>
    <sheet name="Calender" sheetId="2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<sst xmlns="http://schemas.openxmlformats.org/spreadsheetml/2006/main" count="177" uniqueCount="14">
  <si>
    <t>Year</t>
  </si>
  <si>
    <t>Month</t>
  </si>
  <si>
    <t>SUN</t>
  </si>
  <si>
    <t>MON</t>
  </si>
  <si>
    <t>TUE</t>
  </si>
  <si>
    <t>WED</t>
  </si>
  <si>
    <t>THU</t>
  </si>
  <si>
    <t>FRI</t>
  </si>
  <si>
    <t>SAT</t>
  </si>
  <si>
    <t>weekday</t>
  </si>
  <si>
    <t>ENTER YEAR</t>
  </si>
  <si>
    <t>YEAR CALENDER</t>
  </si>
  <si>
    <t>www.apteacher.net</t>
  </si>
  <si>
    <t>Prepared by S.Seshadri SA(MM),ZPHS-MD Mangalam,GD Nellore,Chittoor-517419 email:seadri@gmail.com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</si>
</sst>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d"/>
    <numFmt numFmtId="173" formatCode="mmm\-yyyy"/>
    <numFmt numFmtId="174" formatCode="d"/>
    <numFmt numFmtId="175" formatCode="[$-8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8"/>
      <name val="Times New Roman"/>
      <family val="1"/>
    </font>
    <font>
      <sz val="15"/>
      <color indexed="8"/>
      <name val="Calibri"/>
      <family val="2"/>
    </font>
    <font>
      <sz val="25"/>
      <color indexed="48"/>
      <name val="Tekton Pro Ext"/>
      <family val="2"/>
    </font>
    <font>
      <sz val="25"/>
      <color indexed="8"/>
      <name val="Calibri"/>
      <family val="2"/>
    </font>
    <font>
      <sz val="15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Times New Roman"/>
      <family val="1"/>
    </font>
    <font>
      <sz val="15"/>
      <color theme="1"/>
      <name val="Calibri"/>
      <family val="2"/>
    </font>
    <font>
      <sz val="15"/>
      <color theme="10"/>
      <name val="Calibri"/>
      <family val="2"/>
    </font>
    <font>
      <sz val="25"/>
      <color rgb="FF3333FF"/>
      <name val="Tekton Pro Ext"/>
      <family val="2"/>
    </font>
    <font>
      <sz val="25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0.8000100255012512"/>
        </stop>
        <stop position="1">
          <color theme="4" tint="-0.2509700059890747"/>
        </stop>
      </gradientFill>
    </fill>
    <fill>
      <gradientFill degree="90">
        <stop position="0">
          <color theme="4" tint="0.8000100255012512"/>
        </stop>
        <stop position="1">
          <color theme="4" tint="-0.2509700059890747"/>
        </stop>
      </gradientFill>
    </fill>
    <fill>
      <gradientFill degree="90">
        <stop position="0">
          <color theme="4" tint="0.8000100255012512"/>
        </stop>
        <stop position="1">
          <color theme="4" tint="-0.2509700059890747"/>
        </stop>
      </gradientFill>
    </fill>
    <fill>
      <gradientFill degree="90">
        <stop position="0">
          <color theme="0"/>
        </stop>
        <stop position="0.5">
          <color theme="6" tint="0.40000998973846436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6" tint="0.40000998973846436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6" tint="0.40000998973846436"/>
        </stop>
        <stop position="1">
          <color theme="0"/>
        </stop>
      </gradientFill>
    </fill>
    <fill>
      <patternFill patternType="solid">
        <fgColor rgb="FFFFC00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00B050"/>
        </stop>
      </gradientFill>
    </fill>
    <fill>
      <gradientFill type="path" left="0.5" right="0.5" top="0.5" bottom="0.5">
        <stop position="0">
          <color theme="0"/>
        </stop>
        <stop position="1">
          <color rgb="FF00B050"/>
        </stop>
      </gradientFill>
    </fill>
    <fill>
      <gradientFill type="path" left="0.5" right="0.5" top="0.5" bottom="0.5">
        <stop position="0">
          <color theme="0"/>
        </stop>
        <stop position="1">
          <color rgb="FF00B050"/>
        </stop>
      </gradientFill>
    </fill>
    <fill>
      <gradientFill degree="90">
        <stop position="0">
          <color theme="0"/>
        </stop>
        <stop position="0.5">
          <color theme="6" tint="0.40000998973846436"/>
        </stop>
        <stop position="1">
          <color theme="0"/>
        </stop>
      </gradientFill>
    </fill>
    <fill>
      <patternFill patternType="solid">
        <fgColor rgb="FFFFFF00"/>
        <bgColor indexed="64"/>
      </patternFill>
    </fill>
    <fill>
      <patternFill patternType="lightGrid">
        <fgColor theme="3" tint="0.5999600291252136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74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12" xfId="0" applyFill="1" applyBorder="1" applyAlignment="1">
      <alignment/>
    </xf>
    <xf numFmtId="0" fontId="41" fillId="36" borderId="13" xfId="0" applyFont="1" applyFill="1" applyBorder="1" applyAlignment="1">
      <alignment vertical="center"/>
    </xf>
    <xf numFmtId="0" fontId="41" fillId="37" borderId="0" xfId="0" applyFont="1" applyFill="1" applyBorder="1" applyAlignment="1">
      <alignment vertical="center"/>
    </xf>
    <xf numFmtId="0" fontId="0" fillId="38" borderId="0" xfId="0" applyFill="1" applyBorder="1" applyAlignment="1">
      <alignment/>
    </xf>
    <xf numFmtId="0" fontId="0" fillId="2" borderId="0" xfId="0" applyFill="1" applyAlignment="1">
      <alignment/>
    </xf>
    <xf numFmtId="0" fontId="42" fillId="2" borderId="0" xfId="0" applyFont="1" applyFill="1" applyAlignment="1">
      <alignment vertical="center"/>
    </xf>
    <xf numFmtId="0" fontId="0" fillId="7" borderId="11" xfId="0" applyFill="1" applyBorder="1" applyAlignment="1">
      <alignment/>
    </xf>
    <xf numFmtId="0" fontId="0" fillId="7" borderId="10" xfId="0" applyFill="1" applyBorder="1" applyAlignment="1">
      <alignment/>
    </xf>
    <xf numFmtId="0" fontId="0" fillId="7" borderId="12" xfId="0" applyFill="1" applyBorder="1" applyAlignment="1">
      <alignment/>
    </xf>
    <xf numFmtId="0" fontId="0" fillId="7" borderId="14" xfId="0" applyFill="1" applyBorder="1" applyAlignment="1">
      <alignment/>
    </xf>
    <xf numFmtId="0" fontId="0" fillId="7" borderId="15" xfId="0" applyFill="1" applyBorder="1" applyAlignment="1">
      <alignment/>
    </xf>
    <xf numFmtId="0" fontId="0" fillId="7" borderId="16" xfId="0" applyFill="1" applyBorder="1" applyAlignment="1">
      <alignment/>
    </xf>
    <xf numFmtId="0" fontId="0" fillId="39" borderId="0" xfId="0" applyFill="1" applyAlignment="1">
      <alignment/>
    </xf>
    <xf numFmtId="173" fontId="0" fillId="0" borderId="0" xfId="0" applyNumberFormat="1" applyAlignment="1">
      <alignment horizontal="center"/>
    </xf>
    <xf numFmtId="0" fontId="43" fillId="2" borderId="0" xfId="52" applyFont="1" applyFill="1" applyAlignment="1">
      <alignment horizontal="center"/>
    </xf>
    <xf numFmtId="0" fontId="42" fillId="2" borderId="0" xfId="0" applyFont="1" applyFill="1" applyAlignment="1">
      <alignment horizontal="center"/>
    </xf>
    <xf numFmtId="0" fontId="42" fillId="40" borderId="17" xfId="0" applyFont="1" applyFill="1" applyBorder="1" applyAlignment="1">
      <alignment horizontal="center" vertical="center"/>
    </xf>
    <xf numFmtId="0" fontId="42" fillId="41" borderId="18" xfId="0" applyFont="1" applyFill="1" applyBorder="1" applyAlignment="1">
      <alignment horizontal="center" vertical="center"/>
    </xf>
    <xf numFmtId="0" fontId="42" fillId="42" borderId="19" xfId="0" applyFont="1" applyFill="1" applyBorder="1" applyAlignment="1">
      <alignment horizontal="center" vertical="center"/>
    </xf>
    <xf numFmtId="0" fontId="41" fillId="43" borderId="0" xfId="0" applyFont="1" applyFill="1" applyBorder="1" applyAlignment="1">
      <alignment horizontal="left" vertical="center"/>
    </xf>
    <xf numFmtId="0" fontId="44" fillId="7" borderId="20" xfId="0" applyFont="1" applyFill="1" applyBorder="1" applyAlignment="1" applyProtection="1">
      <alignment horizontal="center" vertical="center"/>
      <protection locked="0"/>
    </xf>
    <xf numFmtId="0" fontId="44" fillId="7" borderId="21" xfId="0" applyFont="1" applyFill="1" applyBorder="1" applyAlignment="1" applyProtection="1">
      <alignment horizontal="center" vertical="center"/>
      <protection locked="0"/>
    </xf>
    <xf numFmtId="0" fontId="44" fillId="7" borderId="22" xfId="0" applyFont="1" applyFill="1" applyBorder="1" applyAlignment="1" applyProtection="1">
      <alignment horizontal="center" vertical="center"/>
      <protection locked="0"/>
    </xf>
    <xf numFmtId="0" fontId="45" fillId="44" borderId="23" xfId="0" applyFont="1" applyFill="1" applyBorder="1" applyAlignment="1">
      <alignment horizontal="center"/>
    </xf>
    <xf numFmtId="0" fontId="45" fillId="44" borderId="0" xfId="0" applyFont="1" applyFill="1" applyBorder="1" applyAlignment="1">
      <alignment horizontal="center"/>
    </xf>
    <xf numFmtId="0" fontId="0" fillId="45" borderId="0" xfId="0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61">
    <dxf>
      <fill>
        <patternFill>
          <fgColor indexed="64"/>
          <bgColor indexed="9"/>
        </patternFill>
      </fill>
    </dxf>
    <dxf>
      <fill>
        <patternFill>
          <fgColor indexed="64"/>
          <bgColor indexed="42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47"/>
        </patternFill>
      </fill>
    </dxf>
    <dxf>
      <fill>
        <patternFill>
          <fgColor indexed="64"/>
          <bgColor indexed="45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42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45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42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47"/>
        </patternFill>
      </fill>
    </dxf>
    <dxf>
      <fill>
        <patternFill>
          <fgColor indexed="64"/>
          <bgColor indexed="45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42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47"/>
        </patternFill>
      </fill>
    </dxf>
    <dxf>
      <fill>
        <patternFill>
          <fgColor indexed="64"/>
          <bgColor indexed="45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42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47"/>
        </patternFill>
      </fill>
    </dxf>
    <dxf>
      <fill>
        <patternFill>
          <fgColor indexed="64"/>
          <bgColor indexed="45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42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47"/>
        </patternFill>
      </fill>
    </dxf>
    <dxf>
      <fill>
        <patternFill>
          <fgColor indexed="64"/>
          <bgColor indexed="45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42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47"/>
        </patternFill>
      </fill>
    </dxf>
    <dxf>
      <fill>
        <patternFill>
          <fgColor indexed="64"/>
          <bgColor indexed="45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42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47"/>
        </patternFill>
      </fill>
    </dxf>
    <dxf>
      <fill>
        <patternFill>
          <fgColor indexed="64"/>
          <bgColor indexed="45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42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47"/>
        </patternFill>
      </fill>
    </dxf>
    <dxf>
      <fill>
        <patternFill>
          <fgColor indexed="64"/>
          <bgColor indexed="45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42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47"/>
        </patternFill>
      </fill>
    </dxf>
    <dxf>
      <fill>
        <patternFill>
          <fgColor indexed="64"/>
          <bgColor indexed="45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42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47"/>
        </patternFill>
      </fill>
    </dxf>
    <dxf>
      <fill>
        <patternFill>
          <fgColor indexed="64"/>
          <bgColor indexed="45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42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47"/>
        </patternFill>
      </fill>
    </dxf>
    <dxf>
      <fill>
        <patternFill>
          <fgColor indexed="64"/>
          <bgColor indexed="45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42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47"/>
        </patternFill>
      </fill>
    </dxf>
    <dxf>
      <fill>
        <patternFill>
          <fgColor indexed="64"/>
          <bgColor indexed="45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  <border/>
    </dxf>
    <dxf>
      <fill>
        <gradientFill degree="90">
          <stop position="0">
            <color theme="0"/>
          </stop>
          <stop position="1">
            <color theme="5"/>
          </stop>
        </gradientFill>
      </fill>
      <border/>
    </dxf>
    <dxf>
      <fill>
        <gradientFill degree="90">
          <stop position="0">
            <color theme="0"/>
          </stop>
          <stop position="1">
            <color rgb="FF92D050"/>
          </stop>
        </gradientFill>
      </fill>
      <border/>
    </dxf>
    <dxf>
      <fill>
        <gradientFill degree="90">
          <stop position="0">
            <color theme="0"/>
          </stop>
          <stop position="1">
            <color theme="8" tint="-0.2509700059890747"/>
          </stop>
        </gradientFill>
      </fill>
      <border/>
    </dxf>
    <dxf>
      <fill>
        <gradientFill degree="90">
          <stop position="0">
            <color theme="0"/>
          </stop>
          <stop position="1">
            <color rgb="FFFF00FF"/>
          </stop>
        </gradientFill>
      </fill>
      <border/>
    </dxf>
    <dxf>
      <fill>
        <gradientFill degree="90">
          <stop position="0">
            <color rgb="FFFFCCFF"/>
          </stop>
          <stop position="1">
            <color rgb="FFFF00FF"/>
          </stop>
        </gradientFill>
      </fill>
      <border/>
    </dxf>
    <dxf>
      <fill>
        <gradientFill degree="90">
          <stop position="0">
            <color rgb="FFFF00FF"/>
          </stop>
          <stop position="1">
            <color rgb="FFFF0000"/>
          </stop>
        </gradientFill>
      </fill>
      <border/>
    </dxf>
    <dxf>
      <fill>
        <gradientFill degree="90">
          <stop position="0">
            <color theme="9" tint="0.8000100255012512"/>
          </stop>
          <stop position="1">
            <color theme="9" tint="-0.2509700059890747"/>
          </stop>
        </gradientFill>
      </fill>
      <border/>
    </dxf>
    <dxf>
      <fill>
        <gradientFill degree="90">
          <stop position="0">
            <color theme="0"/>
          </stop>
          <stop position="1">
            <color theme="6" tint="-0.2509700059890747"/>
          </stop>
        </gradientFill>
      </fill>
      <border/>
    </dxf>
    <dxf>
      <fill>
        <gradientFill degree="90">
          <stop position="0">
            <color theme="6" tint="0.8000100255012512"/>
          </stop>
          <stop position="1">
            <color theme="6" tint="-0.2509700059890747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rgb="FF00B0F0"/>
          </stop>
        </gradientFill>
      </fill>
      <border/>
    </dxf>
    <dxf>
      <fill>
        <gradientFill degree="90">
          <stop position="0">
            <color theme="0"/>
          </stop>
          <stop position="1">
            <color rgb="FFFF0066"/>
          </stop>
        </gradient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</xdr:row>
      <xdr:rowOff>38100</xdr:rowOff>
    </xdr:from>
    <xdr:to>
      <xdr:col>10</xdr:col>
      <xdr:colOff>57150</xdr:colOff>
      <xdr:row>1</xdr:row>
      <xdr:rowOff>400050</xdr:rowOff>
    </xdr:to>
    <xdr:sp>
      <xdr:nvSpPr>
        <xdr:cNvPr id="1" name="Left Arrow 1"/>
        <xdr:cNvSpPr>
          <a:spLocks/>
        </xdr:cNvSpPr>
      </xdr:nvSpPr>
      <xdr:spPr>
        <a:xfrm>
          <a:off x="2114550" y="438150"/>
          <a:ext cx="1866900" cy="361950"/>
        </a:xfrm>
        <a:prstGeom prst="leftArrow">
          <a:avLst>
            <a:gd name="adj" fmla="val -40305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pteacher.net/" TargetMode="External" /><Relationship Id="rId2" Type="http://schemas.openxmlformats.org/officeDocument/2006/relationships/hyperlink" Target="http://www.apteacher.net/" TargetMode="External" /><Relationship Id="rId3" Type="http://schemas.openxmlformats.org/officeDocument/2006/relationships/hyperlink" Target="http://www.apteacher.net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"/>
  <sheetViews>
    <sheetView zoomScalePageLayoutView="0" workbookViewId="0" topLeftCell="A7">
      <selection activeCell="S19" sqref="S19"/>
    </sheetView>
  </sheetViews>
  <sheetFormatPr defaultColWidth="9.140625" defaultRowHeight="15"/>
  <cols>
    <col min="1" max="1" width="8.57421875" style="0" customWidth="1"/>
    <col min="2" max="8" width="6.00390625" style="0" customWidth="1"/>
    <col min="9" max="9" width="6.28125" style="0" customWidth="1"/>
    <col min="10" max="16" width="5.57421875" style="0" customWidth="1"/>
    <col min="17" max="17" width="6.28125" style="0" customWidth="1"/>
    <col min="18" max="33" width="5.57421875" style="0" customWidth="1"/>
    <col min="34" max="35" width="4.57421875" style="0" customWidth="1"/>
  </cols>
  <sheetData>
    <row r="1" spans="1:2" ht="15">
      <c r="A1" t="s">
        <v>0</v>
      </c>
      <c r="B1">
        <v>2015</v>
      </c>
    </row>
    <row r="2" spans="1:2" ht="15">
      <c r="A2" t="s">
        <v>1</v>
      </c>
      <c r="B2">
        <v>3</v>
      </c>
    </row>
    <row r="3" spans="1:3" ht="15">
      <c r="A3" t="s">
        <v>9</v>
      </c>
      <c r="B3" s="2">
        <f>DATE(B1,B2,1)</f>
        <v>42064</v>
      </c>
      <c r="C3" s="2">
        <f>B3</f>
        <v>42064</v>
      </c>
    </row>
    <row r="6" spans="1:24" ht="15">
      <c r="A6">
        <f>MONTH(B6)</f>
        <v>3</v>
      </c>
      <c r="B6" s="20">
        <f>EDATE($B$3,0)</f>
        <v>42064</v>
      </c>
      <c r="C6" s="20"/>
      <c r="D6" s="20"/>
      <c r="E6" s="20"/>
      <c r="F6" s="20"/>
      <c r="G6" s="20"/>
      <c r="H6" s="20"/>
      <c r="J6" s="20">
        <f>EDATE($B$3,1)</f>
        <v>42095</v>
      </c>
      <c r="K6" s="20"/>
      <c r="L6" s="20"/>
      <c r="M6" s="20"/>
      <c r="N6" s="20"/>
      <c r="O6" s="20"/>
      <c r="P6" s="20"/>
      <c r="R6" s="20">
        <f>EDATE($B$3,2)</f>
        <v>42125</v>
      </c>
      <c r="S6" s="20"/>
      <c r="T6" s="20"/>
      <c r="U6" s="20"/>
      <c r="V6" s="20"/>
      <c r="W6" s="20"/>
      <c r="X6" s="20"/>
    </row>
    <row r="7" spans="2:24" ht="15"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J7" s="3" t="s">
        <v>2</v>
      </c>
      <c r="K7" s="3" t="s">
        <v>3</v>
      </c>
      <c r="L7" s="3" t="s">
        <v>4</v>
      </c>
      <c r="M7" s="3" t="s">
        <v>5</v>
      </c>
      <c r="N7" s="3" t="s">
        <v>6</v>
      </c>
      <c r="O7" s="3" t="s">
        <v>7</v>
      </c>
      <c r="P7" s="3" t="s">
        <v>8</v>
      </c>
      <c r="R7" s="3" t="s">
        <v>2</v>
      </c>
      <c r="S7" s="3" t="s">
        <v>3</v>
      </c>
      <c r="T7" s="3" t="s">
        <v>4</v>
      </c>
      <c r="U7" s="3" t="s">
        <v>5</v>
      </c>
      <c r="V7" s="3" t="s">
        <v>6</v>
      </c>
      <c r="W7" s="3" t="s">
        <v>7</v>
      </c>
      <c r="X7" s="3" t="s">
        <v>8</v>
      </c>
    </row>
    <row r="8" spans="2:24" ht="15">
      <c r="B8" s="4">
        <f>IF(WEEKDAY(B6)=1,B6,"")</f>
        <v>42064</v>
      </c>
      <c r="C8" s="4">
        <f>IF(B8&lt;&gt;"",B8+1,IF(WEEKDAY(B6)=2,B6,""))</f>
        <v>42065</v>
      </c>
      <c r="D8" s="4">
        <f>IF(C8&lt;&gt;"",C8+1,IF(WEEKDAY(B6)=3,B6,""))</f>
        <v>42066</v>
      </c>
      <c r="E8" s="4">
        <f>IF(D8&lt;&gt;"",D8+1,IF(WEEKDAY(B6)=4,B6,""))</f>
        <v>42067</v>
      </c>
      <c r="F8" s="4">
        <f>IF(E8&lt;&gt;"",E8+1,IF(WEEKDAY(B6)=5,B6,""))</f>
        <v>42068</v>
      </c>
      <c r="G8" s="4">
        <f>IF(F8&lt;&gt;"",F8+1,IF(WEEKDAY(B6)=6,B6,""))</f>
        <v>42069</v>
      </c>
      <c r="H8" s="4">
        <f>IF(G8&lt;&gt;"",G8+1,IF(WEEKDAY(B6)=2,B6,""))</f>
        <v>42070</v>
      </c>
      <c r="J8" s="4">
        <f>IF(WEEKDAY(J6)=1,J6,"")</f>
      </c>
      <c r="K8" s="4">
        <f>IF(J8&lt;&gt;"",J8+1,IF(WEEKDAY(J6)=2,J6,""))</f>
      </c>
      <c r="L8" s="4">
        <f>IF(K8&lt;&gt;"",K8+1,IF(WEEKDAY(J6)=3,J6,""))</f>
      </c>
      <c r="M8" s="4">
        <f>IF(L8&lt;&gt;"",L8+1,IF(WEEKDAY(J6)=4,J6,""))</f>
        <v>42095</v>
      </c>
      <c r="N8" s="4">
        <f>IF(M8&lt;&gt;"",M8+1,IF(WEEKDAY(J6)=5,J6,""))</f>
        <v>42096</v>
      </c>
      <c r="O8" s="4">
        <f>IF(N8&lt;&gt;"",N8+1,IF(WEEKDAY(J6)=6,J6,""))</f>
        <v>42097</v>
      </c>
      <c r="P8" s="4">
        <f>IF(O8&lt;&gt;"",O8+1,IF(WEEKDAY(J6)=2,J6,""))</f>
        <v>42098</v>
      </c>
      <c r="R8" s="4">
        <f>IF(WEEKDAY(R6)=1,R6,"")</f>
      </c>
      <c r="S8" s="4">
        <f>IF(R8&lt;&gt;"",R8+1,IF(WEEKDAY(R6)=2,R6,""))</f>
      </c>
      <c r="T8" s="4">
        <f>IF(S8&lt;&gt;"",S8+1,IF(WEEKDAY(R6)=3,R6,""))</f>
      </c>
      <c r="U8" s="4">
        <f>IF(T8&lt;&gt;"",T8+1,IF(WEEKDAY(R6)=4,R6,""))</f>
      </c>
      <c r="V8" s="4">
        <f>IF(U8&lt;&gt;"",U8+1,IF(WEEKDAY(R6)=5,R6,""))</f>
      </c>
      <c r="W8" s="4">
        <f>IF(V8&lt;&gt;"",V8+1,IF(WEEKDAY(R6)=6,R6,""))</f>
        <v>42125</v>
      </c>
      <c r="X8" s="4">
        <f>IF(W8&lt;&gt;"",W8+1,IF(WEEKDAY(R6)=2,R6,""))</f>
        <v>42126</v>
      </c>
    </row>
    <row r="9" spans="2:24" ht="15">
      <c r="B9" s="4">
        <f>IF(H8&lt;&gt;"",H8+1,IF(WEEKDAY(B6)=8,B6,""))</f>
        <v>42071</v>
      </c>
      <c r="C9" s="4">
        <f aca="true" t="shared" si="0" ref="C9:H11">B9+1</f>
        <v>42072</v>
      </c>
      <c r="D9" s="4">
        <f t="shared" si="0"/>
        <v>42073</v>
      </c>
      <c r="E9" s="4">
        <f t="shared" si="0"/>
        <v>42074</v>
      </c>
      <c r="F9" s="4">
        <f t="shared" si="0"/>
        <v>42075</v>
      </c>
      <c r="G9" s="4">
        <f t="shared" si="0"/>
        <v>42076</v>
      </c>
      <c r="H9" s="4">
        <f t="shared" si="0"/>
        <v>42077</v>
      </c>
      <c r="I9" s="1"/>
      <c r="J9" s="4">
        <f>IF(P8&lt;&gt;"",P8+1,IF(WEEKDAY(J6)=8,J6,""))</f>
        <v>42099</v>
      </c>
      <c r="K9" s="4">
        <f aca="true" t="shared" si="1" ref="K9:P11">J9+1</f>
        <v>42100</v>
      </c>
      <c r="L9" s="4">
        <f t="shared" si="1"/>
        <v>42101</v>
      </c>
      <c r="M9" s="4">
        <f t="shared" si="1"/>
        <v>42102</v>
      </c>
      <c r="N9" s="4">
        <f t="shared" si="1"/>
        <v>42103</v>
      </c>
      <c r="O9" s="4">
        <f t="shared" si="1"/>
        <v>42104</v>
      </c>
      <c r="P9" s="4">
        <f t="shared" si="1"/>
        <v>42105</v>
      </c>
      <c r="R9" s="4">
        <f>IF(X8&lt;&gt;"",X8+1,IF(WEEKDAY(R6)=8,R6,""))</f>
        <v>42127</v>
      </c>
      <c r="S9" s="4">
        <f aca="true" t="shared" si="2" ref="S9:X11">R9+1</f>
        <v>42128</v>
      </c>
      <c r="T9" s="4">
        <f t="shared" si="2"/>
        <v>42129</v>
      </c>
      <c r="U9" s="4">
        <f t="shared" si="2"/>
        <v>42130</v>
      </c>
      <c r="V9" s="4">
        <f t="shared" si="2"/>
        <v>42131</v>
      </c>
      <c r="W9" s="4">
        <f t="shared" si="2"/>
        <v>42132</v>
      </c>
      <c r="X9" s="4">
        <f t="shared" si="2"/>
        <v>42133</v>
      </c>
    </row>
    <row r="10" spans="2:24" ht="15">
      <c r="B10" s="4">
        <f>H9+1</f>
        <v>42078</v>
      </c>
      <c r="C10" s="4">
        <f t="shared" si="0"/>
        <v>42079</v>
      </c>
      <c r="D10" s="4">
        <f t="shared" si="0"/>
        <v>42080</v>
      </c>
      <c r="E10" s="4">
        <f t="shared" si="0"/>
        <v>42081</v>
      </c>
      <c r="F10" s="4">
        <f t="shared" si="0"/>
        <v>42082</v>
      </c>
      <c r="G10" s="4">
        <f t="shared" si="0"/>
        <v>42083</v>
      </c>
      <c r="H10" s="4">
        <f t="shared" si="0"/>
        <v>42084</v>
      </c>
      <c r="J10" s="4">
        <f>P9+1</f>
        <v>42106</v>
      </c>
      <c r="K10" s="4">
        <f t="shared" si="1"/>
        <v>42107</v>
      </c>
      <c r="L10" s="4">
        <f t="shared" si="1"/>
        <v>42108</v>
      </c>
      <c r="M10" s="4">
        <f t="shared" si="1"/>
        <v>42109</v>
      </c>
      <c r="N10" s="4">
        <f t="shared" si="1"/>
        <v>42110</v>
      </c>
      <c r="O10" s="4">
        <f t="shared" si="1"/>
        <v>42111</v>
      </c>
      <c r="P10" s="4">
        <f t="shared" si="1"/>
        <v>42112</v>
      </c>
      <c r="R10" s="4">
        <f>X9+1</f>
        <v>42134</v>
      </c>
      <c r="S10" s="4">
        <f t="shared" si="2"/>
        <v>42135</v>
      </c>
      <c r="T10" s="4">
        <f t="shared" si="2"/>
        <v>42136</v>
      </c>
      <c r="U10" s="4">
        <f t="shared" si="2"/>
        <v>42137</v>
      </c>
      <c r="V10" s="4">
        <f t="shared" si="2"/>
        <v>42138</v>
      </c>
      <c r="W10" s="4">
        <f t="shared" si="2"/>
        <v>42139</v>
      </c>
      <c r="X10" s="4">
        <f t="shared" si="2"/>
        <v>42140</v>
      </c>
    </row>
    <row r="11" spans="2:24" ht="15">
      <c r="B11" s="4">
        <f>H10+1</f>
        <v>42085</v>
      </c>
      <c r="C11" s="4">
        <f t="shared" si="0"/>
        <v>42086</v>
      </c>
      <c r="D11" s="4">
        <f t="shared" si="0"/>
        <v>42087</v>
      </c>
      <c r="E11" s="4">
        <f t="shared" si="0"/>
        <v>42088</v>
      </c>
      <c r="F11" s="4">
        <f t="shared" si="0"/>
        <v>42089</v>
      </c>
      <c r="G11" s="4">
        <f t="shared" si="0"/>
        <v>42090</v>
      </c>
      <c r="H11" s="4">
        <f t="shared" si="0"/>
        <v>42091</v>
      </c>
      <c r="J11" s="4">
        <f>P10+1</f>
        <v>42113</v>
      </c>
      <c r="K11" s="4">
        <f t="shared" si="1"/>
        <v>42114</v>
      </c>
      <c r="L11" s="4">
        <f t="shared" si="1"/>
        <v>42115</v>
      </c>
      <c r="M11" s="4">
        <f t="shared" si="1"/>
        <v>42116</v>
      </c>
      <c r="N11" s="4">
        <f t="shared" si="1"/>
        <v>42117</v>
      </c>
      <c r="O11" s="4">
        <f t="shared" si="1"/>
        <v>42118</v>
      </c>
      <c r="P11" s="4">
        <f t="shared" si="1"/>
        <v>42119</v>
      </c>
      <c r="R11" s="4">
        <f>X10+1</f>
        <v>42141</v>
      </c>
      <c r="S11" s="4">
        <f t="shared" si="2"/>
        <v>42142</v>
      </c>
      <c r="T11" s="4">
        <f t="shared" si="2"/>
        <v>42143</v>
      </c>
      <c r="U11" s="4">
        <f t="shared" si="2"/>
        <v>42144</v>
      </c>
      <c r="V11" s="4">
        <f t="shared" si="2"/>
        <v>42145</v>
      </c>
      <c r="W11" s="4">
        <f t="shared" si="2"/>
        <v>42146</v>
      </c>
      <c r="X11" s="4">
        <f t="shared" si="2"/>
        <v>42147</v>
      </c>
    </row>
    <row r="12" spans="2:24" ht="15">
      <c r="B12" s="4">
        <f>IF(H11&lt;EOMONTH($B$6,0),H11+1,"")</f>
        <v>42092</v>
      </c>
      <c r="C12" s="4">
        <f aca="true" t="shared" si="3" ref="C12:H12">IF(B12&lt;EOMONTH($B$6,0),B12+1,"")</f>
        <v>42093</v>
      </c>
      <c r="D12" s="4">
        <f>IF(C12&lt;EOMONTH($B$6,0),C12+1,"")</f>
        <v>42094</v>
      </c>
      <c r="E12" s="4">
        <f t="shared" si="3"/>
      </c>
      <c r="F12" s="4">
        <f t="shared" si="3"/>
      </c>
      <c r="G12" s="4">
        <f t="shared" si="3"/>
      </c>
      <c r="H12" s="4">
        <f t="shared" si="3"/>
      </c>
      <c r="J12" s="4">
        <f>IF(P11&lt;EOMONTH($B$6,0),P11+1,"")</f>
      </c>
      <c r="K12" s="4">
        <f aca="true" t="shared" si="4" ref="K12:P12">IF(J12&lt;EOMONTH($B$6,0),J12+1,"")</f>
      </c>
      <c r="L12" s="4">
        <f t="shared" si="4"/>
      </c>
      <c r="M12" s="4">
        <f t="shared" si="4"/>
      </c>
      <c r="N12" s="4">
        <f t="shared" si="4"/>
      </c>
      <c r="O12" s="4">
        <f t="shared" si="4"/>
      </c>
      <c r="P12" s="4">
        <f t="shared" si="4"/>
      </c>
      <c r="R12" s="4">
        <f>IF(X11&lt;EOMONTH($B$6,0),X11+1,"")</f>
      </c>
      <c r="S12" s="4">
        <f aca="true" t="shared" si="5" ref="S12:X12">IF(R12&lt;EOMONTH($B$6,0),R12+1,"")</f>
      </c>
      <c r="T12" s="4">
        <f t="shared" si="5"/>
      </c>
      <c r="U12" s="4">
        <f t="shared" si="5"/>
      </c>
      <c r="V12" s="4">
        <f t="shared" si="5"/>
      </c>
      <c r="W12" s="4">
        <f t="shared" si="5"/>
      </c>
      <c r="X12" s="4">
        <f t="shared" si="5"/>
      </c>
    </row>
    <row r="13" spans="2:24" ht="15">
      <c r="B13" s="4">
        <f>IF(H12&lt;EOMONTH($B$6,0),H12+1,"")</f>
      </c>
      <c r="C13" s="4">
        <f>IF(B13&lt;EOMONTH($B$6,0),B13+1,"")</f>
      </c>
      <c r="D13" s="4"/>
      <c r="E13" s="4"/>
      <c r="F13" s="4"/>
      <c r="G13" s="4"/>
      <c r="H13" s="4"/>
      <c r="J13" s="4">
        <f>IF(P12&lt;EOMONTH($B$6,0),P12+1,"")</f>
      </c>
      <c r="K13" s="4">
        <f>IF(J13&lt;EOMONTH($B$6,0),J13+1,"")</f>
      </c>
      <c r="L13" s="4"/>
      <c r="M13" s="4"/>
      <c r="N13" s="4"/>
      <c r="O13" s="4"/>
      <c r="P13" s="4"/>
      <c r="R13" s="4">
        <f>IF(X12&lt;EOMONTH($B$6,0),X12+1,"")</f>
      </c>
      <c r="S13" s="4">
        <f>IF(R13&lt;EOMONTH($B$6,0),R13+1,"")</f>
      </c>
      <c r="T13" s="4"/>
      <c r="U13" s="4"/>
      <c r="V13" s="4"/>
      <c r="W13" s="4"/>
      <c r="X13" s="4"/>
    </row>
    <row r="16" spans="2:24" ht="15">
      <c r="B16" s="20">
        <f>EDATE($B$3,3)</f>
        <v>42156</v>
      </c>
      <c r="C16" s="20"/>
      <c r="D16" s="20"/>
      <c r="E16" s="20"/>
      <c r="F16" s="20"/>
      <c r="G16" s="20"/>
      <c r="H16" s="20"/>
      <c r="J16" s="20">
        <f>EDATE($B$3,4)</f>
        <v>42186</v>
      </c>
      <c r="K16" s="20"/>
      <c r="L16" s="20"/>
      <c r="M16" s="20"/>
      <c r="N16" s="20"/>
      <c r="O16" s="20"/>
      <c r="P16" s="20"/>
      <c r="R16" s="20">
        <f>EDATE($B$3,5)</f>
        <v>42217</v>
      </c>
      <c r="S16" s="20"/>
      <c r="T16" s="20"/>
      <c r="U16" s="20"/>
      <c r="V16" s="20"/>
      <c r="W16" s="20"/>
      <c r="X16" s="20"/>
    </row>
    <row r="17" spans="2:24" ht="15">
      <c r="B17" s="3" t="s">
        <v>2</v>
      </c>
      <c r="C17" s="3" t="s">
        <v>3</v>
      </c>
      <c r="D17" s="3" t="s">
        <v>4</v>
      </c>
      <c r="E17" s="3" t="s">
        <v>5</v>
      </c>
      <c r="F17" s="3" t="s">
        <v>6</v>
      </c>
      <c r="G17" s="3" t="s">
        <v>7</v>
      </c>
      <c r="H17" s="3" t="s">
        <v>8</v>
      </c>
      <c r="J17" s="3" t="s">
        <v>2</v>
      </c>
      <c r="K17" s="3" t="s">
        <v>3</v>
      </c>
      <c r="L17" s="3" t="s">
        <v>4</v>
      </c>
      <c r="M17" s="3" t="s">
        <v>5</v>
      </c>
      <c r="N17" s="3" t="s">
        <v>6</v>
      </c>
      <c r="O17" s="3" t="s">
        <v>7</v>
      </c>
      <c r="P17" s="3" t="s">
        <v>8</v>
      </c>
      <c r="R17" s="3" t="s">
        <v>2</v>
      </c>
      <c r="S17" s="3" t="s">
        <v>3</v>
      </c>
      <c r="T17" s="3" t="s">
        <v>4</v>
      </c>
      <c r="U17" s="3" t="s">
        <v>5</v>
      </c>
      <c r="V17" s="3" t="s">
        <v>6</v>
      </c>
      <c r="W17" s="3" t="s">
        <v>7</v>
      </c>
      <c r="X17" s="3" t="s">
        <v>8</v>
      </c>
    </row>
    <row r="18" spans="2:24" ht="15">
      <c r="B18" s="4">
        <f>IF(WEEKDAY(B16)=1,B16,"")</f>
      </c>
      <c r="C18" s="4">
        <f>IF(B18&lt;&gt;"",B18+1,IF(WEEKDAY(B16)=2,B16,""))</f>
        <v>42156</v>
      </c>
      <c r="D18" s="4">
        <f>IF(C18&lt;&gt;"",C18+1,IF(WEEKDAY(B16)=3,B16,""))</f>
        <v>42157</v>
      </c>
      <c r="E18" s="4">
        <f>IF(D18&lt;&gt;"",D18+1,IF(WEEKDAY(B16)=4,B16,""))</f>
        <v>42158</v>
      </c>
      <c r="F18" s="4">
        <f>IF(E18&lt;&gt;"",E18+1,IF(WEEKDAY(B16)=5,B16,""))</f>
        <v>42159</v>
      </c>
      <c r="G18" s="4">
        <f>IF(F18&lt;&gt;"",F18+1,IF(WEEKDAY(B16)=6,B16,""))</f>
        <v>42160</v>
      </c>
      <c r="H18" s="4">
        <f>IF(G18&lt;&gt;"",G18+1,IF(WEEKDAY(B16)=2,B16,""))</f>
        <v>42161</v>
      </c>
      <c r="J18" s="4">
        <f>IF(WEEKDAY(J16)=1,J16,"")</f>
      </c>
      <c r="K18" s="4">
        <f>IF(J18&lt;&gt;"",J18+1,IF(WEEKDAY(J16)=2,J16,""))</f>
      </c>
      <c r="L18" s="4">
        <f>IF(K18&lt;&gt;"",K18+1,IF(WEEKDAY(J16)=3,J16,""))</f>
      </c>
      <c r="M18" s="4">
        <f>IF(L18&lt;&gt;"",L18+1,IF(WEEKDAY(J16)=4,J16,""))</f>
        <v>42186</v>
      </c>
      <c r="N18" s="4">
        <f>IF(M18&lt;&gt;"",M18+1,IF(WEEKDAY(J16)=5,J16,""))</f>
        <v>42187</v>
      </c>
      <c r="O18" s="4">
        <f>IF(N18&lt;&gt;"",N18+1,IF(WEEKDAY(J16)=6,J16,""))</f>
        <v>42188</v>
      </c>
      <c r="P18" s="4">
        <f>IF(O18&lt;&gt;"",O18+1,IF(WEEKDAY(J16)=2,J16,""))</f>
        <v>42189</v>
      </c>
      <c r="R18" s="4">
        <f>IF(WEEKDAY(R16)=1,R16,"")</f>
      </c>
      <c r="S18" s="4">
        <f>IF(R18&lt;&gt;"",R18+1,IF(WEEKDAY(R16)=2,R16,""))</f>
      </c>
      <c r="T18" s="4">
        <f>IF(S18&lt;&gt;"",S18+1,IF(WEEKDAY(R16)=3,R16,""))</f>
      </c>
      <c r="U18" s="4">
        <f>IF(T18&lt;&gt;"",T18+1,IF(WEEKDAY(R16)=4,R16,""))</f>
      </c>
      <c r="V18" s="4">
        <f>IF(U18&lt;&gt;"",U18+1,IF(WEEKDAY(R16)=5,R16,""))</f>
      </c>
      <c r="W18" s="4">
        <f>IF(V18&lt;&gt;"",V18+1,IF(WEEKDAY(R16)=6,R16,""))</f>
      </c>
      <c r="X18" s="4">
        <f>IF(W18&lt;&gt;"",W18+1,IF(WEEKDAY(R16)=2,R16,""))</f>
      </c>
    </row>
    <row r="19" spans="2:24" ht="15">
      <c r="B19" s="4">
        <f>IF(H18&lt;&gt;"",H18+1,IF(WEEKDAY(B16)=8,B16,""))</f>
        <v>42162</v>
      </c>
      <c r="C19" s="4">
        <f aca="true" t="shared" si="6" ref="C19:H21">B19+1</f>
        <v>42163</v>
      </c>
      <c r="D19" s="4">
        <f t="shared" si="6"/>
        <v>42164</v>
      </c>
      <c r="E19" s="4">
        <f t="shared" si="6"/>
        <v>42165</v>
      </c>
      <c r="F19" s="4">
        <f t="shared" si="6"/>
        <v>42166</v>
      </c>
      <c r="G19" s="4">
        <f t="shared" si="6"/>
        <v>42167</v>
      </c>
      <c r="H19" s="4">
        <f t="shared" si="6"/>
        <v>42168</v>
      </c>
      <c r="J19" s="4">
        <f>IF(P18&lt;&gt;"",P18+1,IF(WEEKDAY(J16)=8,J16,""))</f>
        <v>42190</v>
      </c>
      <c r="K19" s="4">
        <f aca="true" t="shared" si="7" ref="K19:P21">J19+1</f>
        <v>42191</v>
      </c>
      <c r="L19" s="4">
        <f t="shared" si="7"/>
        <v>42192</v>
      </c>
      <c r="M19" s="4">
        <f t="shared" si="7"/>
        <v>42193</v>
      </c>
      <c r="N19" s="4">
        <f t="shared" si="7"/>
        <v>42194</v>
      </c>
      <c r="O19" s="4">
        <f t="shared" si="7"/>
        <v>42195</v>
      </c>
      <c r="P19" s="4">
        <f t="shared" si="7"/>
        <v>42196</v>
      </c>
      <c r="R19" s="4">
        <f>IF(X18&lt;&gt;"",X18+1,IF(WEEKDAY(R16)=8,R16,""))</f>
      </c>
      <c r="S19" s="4" t="e">
        <f aca="true" t="shared" si="8" ref="S19:X21">R19+1</f>
        <v>#VALUE!</v>
      </c>
      <c r="T19" s="4" t="e">
        <f t="shared" si="8"/>
        <v>#VALUE!</v>
      </c>
      <c r="U19" s="4" t="e">
        <f t="shared" si="8"/>
        <v>#VALUE!</v>
      </c>
      <c r="V19" s="4" t="e">
        <f t="shared" si="8"/>
        <v>#VALUE!</v>
      </c>
      <c r="W19" s="4" t="e">
        <f t="shared" si="8"/>
        <v>#VALUE!</v>
      </c>
      <c r="X19" s="4" t="e">
        <f t="shared" si="8"/>
        <v>#VALUE!</v>
      </c>
    </row>
    <row r="20" spans="2:24" ht="15">
      <c r="B20" s="4">
        <f>H19+1</f>
        <v>42169</v>
      </c>
      <c r="C20" s="4">
        <f t="shared" si="6"/>
        <v>42170</v>
      </c>
      <c r="D20" s="4">
        <f t="shared" si="6"/>
        <v>42171</v>
      </c>
      <c r="E20" s="4">
        <f t="shared" si="6"/>
        <v>42172</v>
      </c>
      <c r="F20" s="4">
        <f t="shared" si="6"/>
        <v>42173</v>
      </c>
      <c r="G20" s="4">
        <f t="shared" si="6"/>
        <v>42174</v>
      </c>
      <c r="H20" s="4">
        <f t="shared" si="6"/>
        <v>42175</v>
      </c>
      <c r="J20" s="4">
        <f>P19+1</f>
        <v>42197</v>
      </c>
      <c r="K20" s="4">
        <f t="shared" si="7"/>
        <v>42198</v>
      </c>
      <c r="L20" s="4">
        <f t="shared" si="7"/>
        <v>42199</v>
      </c>
      <c r="M20" s="4">
        <f t="shared" si="7"/>
        <v>42200</v>
      </c>
      <c r="N20" s="4">
        <f t="shared" si="7"/>
        <v>42201</v>
      </c>
      <c r="O20" s="4">
        <f t="shared" si="7"/>
        <v>42202</v>
      </c>
      <c r="P20" s="4">
        <f t="shared" si="7"/>
        <v>42203</v>
      </c>
      <c r="R20" s="4" t="e">
        <f>X19+1</f>
        <v>#VALUE!</v>
      </c>
      <c r="S20" s="4" t="e">
        <f t="shared" si="8"/>
        <v>#VALUE!</v>
      </c>
      <c r="T20" s="4" t="e">
        <f t="shared" si="8"/>
        <v>#VALUE!</v>
      </c>
      <c r="U20" s="4" t="e">
        <f t="shared" si="8"/>
        <v>#VALUE!</v>
      </c>
      <c r="V20" s="4" t="e">
        <f t="shared" si="8"/>
        <v>#VALUE!</v>
      </c>
      <c r="W20" s="4" t="e">
        <f t="shared" si="8"/>
        <v>#VALUE!</v>
      </c>
      <c r="X20" s="4" t="e">
        <f t="shared" si="8"/>
        <v>#VALUE!</v>
      </c>
    </row>
    <row r="21" spans="2:24" ht="15">
      <c r="B21" s="4">
        <f>H20+1</f>
        <v>42176</v>
      </c>
      <c r="C21" s="4">
        <f t="shared" si="6"/>
        <v>42177</v>
      </c>
      <c r="D21" s="4">
        <f t="shared" si="6"/>
        <v>42178</v>
      </c>
      <c r="E21" s="4">
        <f t="shared" si="6"/>
        <v>42179</v>
      </c>
      <c r="F21" s="4">
        <f t="shared" si="6"/>
        <v>42180</v>
      </c>
      <c r="G21" s="4">
        <f t="shared" si="6"/>
        <v>42181</v>
      </c>
      <c r="H21" s="4">
        <f t="shared" si="6"/>
        <v>42182</v>
      </c>
      <c r="J21" s="4">
        <f>P20+1</f>
        <v>42204</v>
      </c>
      <c r="K21" s="4">
        <f t="shared" si="7"/>
        <v>42205</v>
      </c>
      <c r="L21" s="4">
        <f t="shared" si="7"/>
        <v>42206</v>
      </c>
      <c r="M21" s="4">
        <f t="shared" si="7"/>
        <v>42207</v>
      </c>
      <c r="N21" s="4">
        <f t="shared" si="7"/>
        <v>42208</v>
      </c>
      <c r="O21" s="4">
        <f t="shared" si="7"/>
        <v>42209</v>
      </c>
      <c r="P21" s="4">
        <f t="shared" si="7"/>
        <v>42210</v>
      </c>
      <c r="R21" s="4" t="e">
        <f>X20+1</f>
        <v>#VALUE!</v>
      </c>
      <c r="S21" s="4" t="e">
        <f t="shared" si="8"/>
        <v>#VALUE!</v>
      </c>
      <c r="T21" s="4" t="e">
        <f t="shared" si="8"/>
        <v>#VALUE!</v>
      </c>
      <c r="U21" s="4" t="e">
        <f t="shared" si="8"/>
        <v>#VALUE!</v>
      </c>
      <c r="V21" s="4" t="e">
        <f t="shared" si="8"/>
        <v>#VALUE!</v>
      </c>
      <c r="W21" s="4" t="e">
        <f t="shared" si="8"/>
        <v>#VALUE!</v>
      </c>
      <c r="X21" s="4" t="e">
        <f t="shared" si="8"/>
        <v>#VALUE!</v>
      </c>
    </row>
    <row r="22" spans="2:24" ht="15">
      <c r="B22" s="4">
        <f>IF(H21&lt;EOMONTH($B$6,0),H21+1,"")</f>
      </c>
      <c r="C22" s="4">
        <f aca="true" t="shared" si="9" ref="C22:H22">IF(B22&lt;EOMONTH($B$6,0),B22+1,"")</f>
      </c>
      <c r="D22" s="4">
        <f t="shared" si="9"/>
      </c>
      <c r="E22" s="4">
        <f t="shared" si="9"/>
      </c>
      <c r="F22" s="4">
        <f t="shared" si="9"/>
      </c>
      <c r="G22" s="4">
        <f t="shared" si="9"/>
      </c>
      <c r="H22" s="4">
        <f t="shared" si="9"/>
      </c>
      <c r="J22" s="4">
        <f>IF(P21&lt;EOMONTH($B$6,0),P21+1,"")</f>
      </c>
      <c r="K22" s="4">
        <f aca="true" t="shared" si="10" ref="K22:P22">IF(J22&lt;EOMONTH($B$6,0),J22+1,"")</f>
      </c>
      <c r="L22" s="4">
        <f t="shared" si="10"/>
      </c>
      <c r="M22" s="4">
        <f t="shared" si="10"/>
      </c>
      <c r="N22" s="4">
        <f t="shared" si="10"/>
      </c>
      <c r="O22" s="4">
        <f t="shared" si="10"/>
      </c>
      <c r="P22" s="4">
        <f t="shared" si="10"/>
      </c>
      <c r="R22" s="4" t="e">
        <f>IF(X21&lt;EOMONTH($B$6,0),X21+1,"")</f>
        <v>#VALUE!</v>
      </c>
      <c r="S22" s="4" t="e">
        <f aca="true" t="shared" si="11" ref="S22:X22">IF(R22&lt;EOMONTH($B$6,0),R22+1,"")</f>
        <v>#VALUE!</v>
      </c>
      <c r="T22" s="4" t="e">
        <f t="shared" si="11"/>
        <v>#VALUE!</v>
      </c>
      <c r="U22" s="4" t="e">
        <f t="shared" si="11"/>
        <v>#VALUE!</v>
      </c>
      <c r="V22" s="4" t="e">
        <f t="shared" si="11"/>
        <v>#VALUE!</v>
      </c>
      <c r="W22" s="4" t="e">
        <f t="shared" si="11"/>
        <v>#VALUE!</v>
      </c>
      <c r="X22" s="4" t="e">
        <f t="shared" si="11"/>
        <v>#VALUE!</v>
      </c>
    </row>
    <row r="23" spans="2:24" ht="15">
      <c r="B23" s="4">
        <f>IF(H22&lt;EOMONTH($B$6,0),H22+1,"")</f>
      </c>
      <c r="C23" s="4">
        <f>IF(B23&lt;EOMONTH($B$6,0),B23+1,"")</f>
      </c>
      <c r="D23" s="4"/>
      <c r="E23" s="4"/>
      <c r="F23" s="4"/>
      <c r="G23" s="4"/>
      <c r="H23" s="4"/>
      <c r="J23" s="4">
        <f>IF(P22&lt;EOMONTH($B$6,0),P22+1,"")</f>
      </c>
      <c r="K23" s="4">
        <f>IF(J23&lt;EOMONTH($B$6,0),J23+1,"")</f>
      </c>
      <c r="L23" s="4"/>
      <c r="M23" s="4"/>
      <c r="N23" s="4"/>
      <c r="O23" s="4"/>
      <c r="P23" s="4"/>
      <c r="R23" s="4" t="e">
        <f>IF(X22&lt;EOMONTH($B$6,0),X22+1,"")</f>
        <v>#VALUE!</v>
      </c>
      <c r="S23" s="4" t="e">
        <f>IF(R23&lt;EOMONTH($B$6,0),R23+1,"")</f>
        <v>#VALUE!</v>
      </c>
      <c r="T23" s="4"/>
      <c r="U23" s="4"/>
      <c r="V23" s="4"/>
      <c r="W23" s="4"/>
      <c r="X23" s="4"/>
    </row>
    <row r="25" spans="2:24" ht="15">
      <c r="B25" s="20">
        <f>EDATE($B$3,6)</f>
        <v>42248</v>
      </c>
      <c r="C25" s="20"/>
      <c r="D25" s="20"/>
      <c r="E25" s="20"/>
      <c r="F25" s="20"/>
      <c r="G25" s="20"/>
      <c r="H25" s="20"/>
      <c r="J25" s="20">
        <f>EDATE($B$3,7)</f>
        <v>42278</v>
      </c>
      <c r="K25" s="20"/>
      <c r="L25" s="20"/>
      <c r="M25" s="20"/>
      <c r="N25" s="20"/>
      <c r="O25" s="20"/>
      <c r="P25" s="20"/>
      <c r="R25" s="20">
        <f>EDATE($B$3,8)</f>
        <v>42309</v>
      </c>
      <c r="S25" s="20"/>
      <c r="T25" s="20"/>
      <c r="U25" s="20"/>
      <c r="V25" s="20"/>
      <c r="W25" s="20"/>
      <c r="X25" s="20"/>
    </row>
    <row r="26" spans="2:24" ht="15">
      <c r="B26" s="3" t="s">
        <v>2</v>
      </c>
      <c r="C26" s="3" t="s">
        <v>3</v>
      </c>
      <c r="D26" s="3" t="s">
        <v>4</v>
      </c>
      <c r="E26" s="3" t="s">
        <v>5</v>
      </c>
      <c r="F26" s="3" t="s">
        <v>6</v>
      </c>
      <c r="G26" s="3" t="s">
        <v>7</v>
      </c>
      <c r="H26" s="3" t="s">
        <v>8</v>
      </c>
      <c r="J26" s="3" t="s">
        <v>2</v>
      </c>
      <c r="K26" s="3" t="s">
        <v>3</v>
      </c>
      <c r="L26" s="3" t="s">
        <v>4</v>
      </c>
      <c r="M26" s="3" t="s">
        <v>5</v>
      </c>
      <c r="N26" s="3" t="s">
        <v>6</v>
      </c>
      <c r="O26" s="3" t="s">
        <v>7</v>
      </c>
      <c r="P26" s="3" t="s">
        <v>8</v>
      </c>
      <c r="R26" s="3" t="s">
        <v>2</v>
      </c>
      <c r="S26" s="3" t="s">
        <v>3</v>
      </c>
      <c r="T26" s="3" t="s">
        <v>4</v>
      </c>
      <c r="U26" s="3" t="s">
        <v>5</v>
      </c>
      <c r="V26" s="3" t="s">
        <v>6</v>
      </c>
      <c r="W26" s="3" t="s">
        <v>7</v>
      </c>
      <c r="X26" s="3" t="s">
        <v>8</v>
      </c>
    </row>
    <row r="27" spans="2:24" ht="15">
      <c r="B27" s="4">
        <f>IF(WEEKDAY(B25)=1,B25,"")</f>
      </c>
      <c r="C27" s="4">
        <f>IF(B27&lt;&gt;"",B27+1,IF(WEEKDAY(B25)=2,B25,""))</f>
      </c>
      <c r="D27" s="4">
        <f>IF(C27&lt;&gt;"",C27+1,IF(WEEKDAY(B25)=3,B25,""))</f>
        <v>42248</v>
      </c>
      <c r="E27" s="4">
        <f>IF(D27&lt;&gt;"",D27+1,IF(WEEKDAY(B25)=4,B25,""))</f>
        <v>42249</v>
      </c>
      <c r="F27" s="4">
        <f>IF(E27&lt;&gt;"",E27+1,IF(WEEKDAY(B25)=5,B25,""))</f>
        <v>42250</v>
      </c>
      <c r="G27" s="4">
        <f>IF(F27&lt;&gt;"",F27+1,IF(WEEKDAY(B25)=6,B25,""))</f>
        <v>42251</v>
      </c>
      <c r="H27" s="4">
        <f>IF(G27&lt;&gt;"",G27+1,IF(WEEKDAY(B25)=2,B25,""))</f>
        <v>42252</v>
      </c>
      <c r="J27" s="4">
        <f>IF(WEEKDAY(J25)=1,J25,"")</f>
      </c>
      <c r="K27" s="4">
        <f>IF(J27&lt;&gt;"",J27+1,IF(WEEKDAY(J25)=2,J25,""))</f>
      </c>
      <c r="L27" s="4">
        <f>IF(K27&lt;&gt;"",K27+1,IF(WEEKDAY(J25)=3,J25,""))</f>
      </c>
      <c r="M27" s="4">
        <f>IF(L27&lt;&gt;"",L27+1,IF(WEEKDAY(J25)=4,J25,""))</f>
      </c>
      <c r="N27" s="4">
        <f>IF(M27&lt;&gt;"",M27+1,IF(WEEKDAY(J25)=5,J25,""))</f>
        <v>42278</v>
      </c>
      <c r="O27" s="4">
        <f>IF(N27&lt;&gt;"",N27+1,IF(WEEKDAY(J25)=6,J25,""))</f>
        <v>42279</v>
      </c>
      <c r="P27" s="4">
        <f>IF(O27&lt;&gt;"",O27+1,IF(WEEKDAY(J25)=2,J25,""))</f>
        <v>42280</v>
      </c>
      <c r="R27" s="4">
        <f>IF(WEEKDAY(R25)=1,R25,"")</f>
        <v>42309</v>
      </c>
      <c r="S27" s="4">
        <f>IF(R27&lt;&gt;"",R27+1,IF(WEEKDAY(R25)=2,R25,""))</f>
        <v>42310</v>
      </c>
      <c r="T27" s="4">
        <f>IF(S27&lt;&gt;"",S27+1,IF(WEEKDAY(R25)=3,R25,""))</f>
        <v>42311</v>
      </c>
      <c r="U27" s="4">
        <f>IF(T27&lt;&gt;"",T27+1,IF(WEEKDAY(R25)=4,R25,""))</f>
        <v>42312</v>
      </c>
      <c r="V27" s="4">
        <f>IF(U27&lt;&gt;"",U27+1,IF(WEEKDAY(R25)=5,R25,""))</f>
        <v>42313</v>
      </c>
      <c r="W27" s="4">
        <f>IF(V27&lt;&gt;"",V27+1,IF(WEEKDAY(R25)=6,R25,""))</f>
        <v>42314</v>
      </c>
      <c r="X27" s="4">
        <f>IF(W27&lt;&gt;"",W27+1,IF(WEEKDAY(R25)=2,R25,""))</f>
        <v>42315</v>
      </c>
    </row>
    <row r="28" spans="2:24" ht="15">
      <c r="B28" s="4">
        <f>IF(H27&lt;&gt;"",H27+1,IF(WEEKDAY(B25)=8,B25,""))</f>
        <v>42253</v>
      </c>
      <c r="C28" s="4">
        <f aca="true" t="shared" si="12" ref="C28:H30">B28+1</f>
        <v>42254</v>
      </c>
      <c r="D28" s="4">
        <f t="shared" si="12"/>
        <v>42255</v>
      </c>
      <c r="E28" s="4">
        <f t="shared" si="12"/>
        <v>42256</v>
      </c>
      <c r="F28" s="4">
        <f t="shared" si="12"/>
        <v>42257</v>
      </c>
      <c r="G28" s="4">
        <f t="shared" si="12"/>
        <v>42258</v>
      </c>
      <c r="H28" s="4">
        <f t="shared" si="12"/>
        <v>42259</v>
      </c>
      <c r="J28" s="4">
        <f>IF(P27&lt;&gt;"",P27+1,IF(WEEKDAY(J25)=8,J25,""))</f>
        <v>42281</v>
      </c>
      <c r="K28" s="4">
        <f aca="true" t="shared" si="13" ref="K28:P30">J28+1</f>
        <v>42282</v>
      </c>
      <c r="L28" s="4">
        <f t="shared" si="13"/>
        <v>42283</v>
      </c>
      <c r="M28" s="4">
        <f t="shared" si="13"/>
        <v>42284</v>
      </c>
      <c r="N28" s="4">
        <f t="shared" si="13"/>
        <v>42285</v>
      </c>
      <c r="O28" s="4">
        <f t="shared" si="13"/>
        <v>42286</v>
      </c>
      <c r="P28" s="4">
        <f t="shared" si="13"/>
        <v>42287</v>
      </c>
      <c r="R28" s="4">
        <f>IF(X27&lt;&gt;"",X27+1,IF(WEEKDAY(R25)=8,R25,""))</f>
        <v>42316</v>
      </c>
      <c r="S28" s="4">
        <f aca="true" t="shared" si="14" ref="S28:X30">R28+1</f>
        <v>42317</v>
      </c>
      <c r="T28" s="4">
        <f t="shared" si="14"/>
        <v>42318</v>
      </c>
      <c r="U28" s="4">
        <f t="shared" si="14"/>
        <v>42319</v>
      </c>
      <c r="V28" s="4">
        <f t="shared" si="14"/>
        <v>42320</v>
      </c>
      <c r="W28" s="4">
        <f t="shared" si="14"/>
        <v>42321</v>
      </c>
      <c r="X28" s="4">
        <f t="shared" si="14"/>
        <v>42322</v>
      </c>
    </row>
    <row r="29" spans="2:24" ht="15">
      <c r="B29" s="4">
        <f>H28+1</f>
        <v>42260</v>
      </c>
      <c r="C29" s="4">
        <f t="shared" si="12"/>
        <v>42261</v>
      </c>
      <c r="D29" s="4">
        <f t="shared" si="12"/>
        <v>42262</v>
      </c>
      <c r="E29" s="4">
        <f t="shared" si="12"/>
        <v>42263</v>
      </c>
      <c r="F29" s="4">
        <f t="shared" si="12"/>
        <v>42264</v>
      </c>
      <c r="G29" s="4">
        <f t="shared" si="12"/>
        <v>42265</v>
      </c>
      <c r="H29" s="4">
        <f t="shared" si="12"/>
        <v>42266</v>
      </c>
      <c r="J29" s="4">
        <f>P28+1</f>
        <v>42288</v>
      </c>
      <c r="K29" s="4">
        <f t="shared" si="13"/>
        <v>42289</v>
      </c>
      <c r="L29" s="4">
        <f t="shared" si="13"/>
        <v>42290</v>
      </c>
      <c r="M29" s="4">
        <f t="shared" si="13"/>
        <v>42291</v>
      </c>
      <c r="N29" s="4">
        <f t="shared" si="13"/>
        <v>42292</v>
      </c>
      <c r="O29" s="4">
        <f t="shared" si="13"/>
        <v>42293</v>
      </c>
      <c r="P29" s="4">
        <f t="shared" si="13"/>
        <v>42294</v>
      </c>
      <c r="R29" s="4">
        <f>X28+1</f>
        <v>42323</v>
      </c>
      <c r="S29" s="4">
        <f t="shared" si="14"/>
        <v>42324</v>
      </c>
      <c r="T29" s="4">
        <f t="shared" si="14"/>
        <v>42325</v>
      </c>
      <c r="U29" s="4">
        <f t="shared" si="14"/>
        <v>42326</v>
      </c>
      <c r="V29" s="4">
        <f t="shared" si="14"/>
        <v>42327</v>
      </c>
      <c r="W29" s="4">
        <f t="shared" si="14"/>
        <v>42328</v>
      </c>
      <c r="X29" s="4">
        <f t="shared" si="14"/>
        <v>42329</v>
      </c>
    </row>
    <row r="30" spans="2:24" ht="15">
      <c r="B30" s="4">
        <f>H29+1</f>
        <v>42267</v>
      </c>
      <c r="C30" s="4">
        <f t="shared" si="12"/>
        <v>42268</v>
      </c>
      <c r="D30" s="4">
        <f t="shared" si="12"/>
        <v>42269</v>
      </c>
      <c r="E30" s="4">
        <f t="shared" si="12"/>
        <v>42270</v>
      </c>
      <c r="F30" s="4">
        <f t="shared" si="12"/>
        <v>42271</v>
      </c>
      <c r="G30" s="4">
        <f t="shared" si="12"/>
        <v>42272</v>
      </c>
      <c r="H30" s="4">
        <f t="shared" si="12"/>
        <v>42273</v>
      </c>
      <c r="J30" s="4">
        <f>P29+1</f>
        <v>42295</v>
      </c>
      <c r="K30" s="4">
        <f t="shared" si="13"/>
        <v>42296</v>
      </c>
      <c r="L30" s="4">
        <f t="shared" si="13"/>
        <v>42297</v>
      </c>
      <c r="M30" s="4">
        <f t="shared" si="13"/>
        <v>42298</v>
      </c>
      <c r="N30" s="4">
        <f t="shared" si="13"/>
        <v>42299</v>
      </c>
      <c r="O30" s="4">
        <f t="shared" si="13"/>
        <v>42300</v>
      </c>
      <c r="P30" s="4">
        <f t="shared" si="13"/>
        <v>42301</v>
      </c>
      <c r="R30" s="4">
        <f>X29+1</f>
        <v>42330</v>
      </c>
      <c r="S30" s="4">
        <f t="shared" si="14"/>
        <v>42331</v>
      </c>
      <c r="T30" s="4">
        <f t="shared" si="14"/>
        <v>42332</v>
      </c>
      <c r="U30" s="4">
        <f t="shared" si="14"/>
        <v>42333</v>
      </c>
      <c r="V30" s="4">
        <f t="shared" si="14"/>
        <v>42334</v>
      </c>
      <c r="W30" s="4">
        <f t="shared" si="14"/>
        <v>42335</v>
      </c>
      <c r="X30" s="4">
        <f t="shared" si="14"/>
        <v>42336</v>
      </c>
    </row>
    <row r="31" spans="2:24" ht="15">
      <c r="B31" s="4">
        <f>IF(H30&lt;EOMONTH($B$6,0),H30+1,"")</f>
      </c>
      <c r="C31" s="4">
        <f aca="true" t="shared" si="15" ref="C31:H31">IF(B31&lt;EOMONTH($B$6,0),B31+1,"")</f>
      </c>
      <c r="D31" s="4">
        <f t="shared" si="15"/>
      </c>
      <c r="E31" s="4">
        <f t="shared" si="15"/>
      </c>
      <c r="F31" s="4">
        <f t="shared" si="15"/>
      </c>
      <c r="G31" s="4">
        <f t="shared" si="15"/>
      </c>
      <c r="H31" s="4">
        <f t="shared" si="15"/>
      </c>
      <c r="J31" s="4">
        <f>IF(P30&lt;EOMONTH($B$6,0),P30+1,"")</f>
      </c>
      <c r="K31" s="4">
        <f aca="true" t="shared" si="16" ref="K31:P31">IF(J31&lt;EOMONTH($B$6,0),J31+1,"")</f>
      </c>
      <c r="L31" s="4">
        <f t="shared" si="16"/>
      </c>
      <c r="M31" s="4">
        <f t="shared" si="16"/>
      </c>
      <c r="N31" s="4">
        <f t="shared" si="16"/>
      </c>
      <c r="O31" s="4">
        <f t="shared" si="16"/>
      </c>
      <c r="P31" s="4">
        <f t="shared" si="16"/>
      </c>
      <c r="R31" s="4">
        <f>IF(X30&lt;EOMONTH($B$6,0),X30+1,"")</f>
      </c>
      <c r="S31" s="4">
        <f aca="true" t="shared" si="17" ref="S31:X31">IF(R31&lt;EOMONTH($B$6,0),R31+1,"")</f>
      </c>
      <c r="T31" s="4">
        <f t="shared" si="17"/>
      </c>
      <c r="U31" s="4">
        <f t="shared" si="17"/>
      </c>
      <c r="V31" s="4">
        <f t="shared" si="17"/>
      </c>
      <c r="W31" s="4">
        <f t="shared" si="17"/>
      </c>
      <c r="X31" s="4">
        <f t="shared" si="17"/>
      </c>
    </row>
    <row r="32" spans="2:24" ht="15">
      <c r="B32" s="4">
        <f>IF(H31&lt;EOMONTH($B$6,0),H31+1,"")</f>
      </c>
      <c r="C32" s="4">
        <f>IF(B32&lt;EOMONTH($B$6,0),B32+1,"")</f>
      </c>
      <c r="D32" s="4"/>
      <c r="E32" s="4"/>
      <c r="F32" s="4"/>
      <c r="G32" s="4"/>
      <c r="H32" s="4"/>
      <c r="J32" s="4">
        <f>IF(P31&lt;EOMONTH($B$6,0),P31+1,"")</f>
      </c>
      <c r="K32" s="4">
        <f>IF(J32&lt;EOMONTH($B$6,0),J32+1,"")</f>
      </c>
      <c r="L32" s="4"/>
      <c r="M32" s="4"/>
      <c r="N32" s="4"/>
      <c r="O32" s="4"/>
      <c r="P32" s="4"/>
      <c r="R32" s="4">
        <f>IF(X31&lt;EOMONTH($B$6,0),X31+1,"")</f>
      </c>
      <c r="S32" s="4">
        <f>IF(R32&lt;EOMONTH($B$6,0),R32+1,"")</f>
      </c>
      <c r="T32" s="4"/>
      <c r="U32" s="4"/>
      <c r="V32" s="4"/>
      <c r="W32" s="4"/>
      <c r="X32" s="4"/>
    </row>
    <row r="34" spans="2:24" ht="15">
      <c r="B34" s="20">
        <f>EDATE($B$3,9)</f>
        <v>42339</v>
      </c>
      <c r="C34" s="20"/>
      <c r="D34" s="20"/>
      <c r="E34" s="20"/>
      <c r="F34" s="20"/>
      <c r="G34" s="20"/>
      <c r="H34" s="20"/>
      <c r="J34" s="20">
        <f>EDATE($B$3,10)</f>
        <v>42370</v>
      </c>
      <c r="K34" s="20"/>
      <c r="L34" s="20"/>
      <c r="M34" s="20"/>
      <c r="N34" s="20"/>
      <c r="O34" s="20"/>
      <c r="P34" s="20"/>
      <c r="R34" s="20">
        <f>EDATE($B$3,11)</f>
        <v>42401</v>
      </c>
      <c r="S34" s="20"/>
      <c r="T34" s="20"/>
      <c r="U34" s="20"/>
      <c r="V34" s="20"/>
      <c r="W34" s="20"/>
      <c r="X34" s="20"/>
    </row>
    <row r="35" spans="2:24" ht="15">
      <c r="B35" s="3" t="s">
        <v>2</v>
      </c>
      <c r="C35" s="3" t="s">
        <v>3</v>
      </c>
      <c r="D35" s="3" t="s">
        <v>4</v>
      </c>
      <c r="E35" s="3" t="s">
        <v>5</v>
      </c>
      <c r="F35" s="3" t="s">
        <v>6</v>
      </c>
      <c r="G35" s="3" t="s">
        <v>7</v>
      </c>
      <c r="H35" s="3" t="s">
        <v>8</v>
      </c>
      <c r="J35" s="3" t="s">
        <v>2</v>
      </c>
      <c r="K35" s="3" t="s">
        <v>3</v>
      </c>
      <c r="L35" s="3" t="s">
        <v>4</v>
      </c>
      <c r="M35" s="3" t="s">
        <v>5</v>
      </c>
      <c r="N35" s="3" t="s">
        <v>6</v>
      </c>
      <c r="O35" s="3" t="s">
        <v>7</v>
      </c>
      <c r="P35" s="3" t="s">
        <v>8</v>
      </c>
      <c r="R35" s="3" t="s">
        <v>2</v>
      </c>
      <c r="S35" s="3" t="s">
        <v>3</v>
      </c>
      <c r="T35" s="3" t="s">
        <v>4</v>
      </c>
      <c r="U35" s="3" t="s">
        <v>5</v>
      </c>
      <c r="V35" s="3" t="s">
        <v>6</v>
      </c>
      <c r="W35" s="3" t="s">
        <v>7</v>
      </c>
      <c r="X35" s="3" t="s">
        <v>8</v>
      </c>
    </row>
    <row r="36" spans="2:24" ht="15">
      <c r="B36" s="4">
        <f>IF(WEEKDAY(B34)=1,B34,"")</f>
      </c>
      <c r="C36" s="4">
        <f>IF(B36&lt;&gt;"",B36+1,IF(WEEKDAY(B34)=2,B34,""))</f>
      </c>
      <c r="D36" s="4">
        <f>IF(C36&lt;&gt;"",C36+1,IF(WEEKDAY(B34)=3,B34,""))</f>
        <v>42339</v>
      </c>
      <c r="E36" s="4">
        <f>IF(D36&lt;&gt;"",D36+1,IF(WEEKDAY(B34)=4,B34,""))</f>
        <v>42340</v>
      </c>
      <c r="F36" s="4">
        <f>IF(E36&lt;&gt;"",E36+1,IF(WEEKDAY(B34)=5,B34,""))</f>
        <v>42341</v>
      </c>
      <c r="G36" s="4">
        <f>IF(F36&lt;&gt;"",F36+1,IF(WEEKDAY(B34)=6,B34,""))</f>
        <v>42342</v>
      </c>
      <c r="H36" s="4">
        <f>IF(G36&lt;&gt;"",G36+1,IF(WEEKDAY(B34)=2,B34,""))</f>
        <v>42343</v>
      </c>
      <c r="J36" s="4">
        <f>IF(WEEKDAY(J34)=1,J34,"")</f>
      </c>
      <c r="K36" s="4">
        <f>IF(J36&lt;&gt;"",J36+1,IF(WEEKDAY(J34)=2,J34,""))</f>
      </c>
      <c r="L36" s="4">
        <f>IF(K36&lt;&gt;"",K36+1,IF(WEEKDAY(J34)=3,J34,""))</f>
      </c>
      <c r="M36" s="4">
        <f>IF(L36&lt;&gt;"",L36+1,IF(WEEKDAY(J34)=4,J34,""))</f>
      </c>
      <c r="N36" s="4">
        <f>IF(M36&lt;&gt;"",M36+1,IF(WEEKDAY(J34)=5,J34,""))</f>
      </c>
      <c r="O36" s="4">
        <f>IF(N36&lt;&gt;"",N36+1,IF(WEEKDAY(J34)=6,J34,""))</f>
        <v>42370</v>
      </c>
      <c r="P36" s="4">
        <f>IF(O36&lt;&gt;"",O36+1,IF(WEEKDAY(J34)=2,J34,""))</f>
        <v>42371</v>
      </c>
      <c r="R36" s="4">
        <f>IF(WEEKDAY(R34)=1,R34,"")</f>
      </c>
      <c r="S36" s="4">
        <f>IF(R36&lt;&gt;"",R36+1,IF(WEEKDAY(R34)=2,R34,""))</f>
        <v>42401</v>
      </c>
      <c r="T36" s="4">
        <f>IF(S36&lt;&gt;"",S36+1,IF(WEEKDAY(R34)=3,R34,""))</f>
        <v>42402</v>
      </c>
      <c r="U36" s="4">
        <f>IF(T36&lt;&gt;"",T36+1,IF(WEEKDAY(R34)=4,R34,""))</f>
        <v>42403</v>
      </c>
      <c r="V36" s="4">
        <f>IF(U36&lt;&gt;"",U36+1,IF(WEEKDAY(R34)=5,R34,""))</f>
        <v>42404</v>
      </c>
      <c r="W36" s="4">
        <f>IF(V36&lt;&gt;"",V36+1,IF(WEEKDAY(R34)=6,R34,""))</f>
        <v>42405</v>
      </c>
      <c r="X36" s="4">
        <f>IF(W36&lt;&gt;"",W36+1,IF(WEEKDAY(R34)=2,R34,""))</f>
        <v>42406</v>
      </c>
    </row>
    <row r="37" spans="2:24" ht="15">
      <c r="B37" s="4">
        <f>IF(H36&lt;&gt;"",H36+1,IF(WEEKDAY(B34)=8,B34,""))</f>
        <v>42344</v>
      </c>
      <c r="C37" s="4">
        <f aca="true" t="shared" si="18" ref="C37:H39">B37+1</f>
        <v>42345</v>
      </c>
      <c r="D37" s="4">
        <f t="shared" si="18"/>
        <v>42346</v>
      </c>
      <c r="E37" s="4">
        <f t="shared" si="18"/>
        <v>42347</v>
      </c>
      <c r="F37" s="4">
        <f t="shared" si="18"/>
        <v>42348</v>
      </c>
      <c r="G37" s="4">
        <f t="shared" si="18"/>
        <v>42349</v>
      </c>
      <c r="H37" s="4">
        <f t="shared" si="18"/>
        <v>42350</v>
      </c>
      <c r="J37" s="4">
        <f>IF(P36&lt;&gt;"",P36+1,IF(WEEKDAY(J34)=8,J34,""))</f>
        <v>42372</v>
      </c>
      <c r="K37" s="4">
        <f aca="true" t="shared" si="19" ref="K37:P39">J37+1</f>
        <v>42373</v>
      </c>
      <c r="L37" s="4">
        <f t="shared" si="19"/>
        <v>42374</v>
      </c>
      <c r="M37" s="4">
        <f t="shared" si="19"/>
        <v>42375</v>
      </c>
      <c r="N37" s="4">
        <f t="shared" si="19"/>
        <v>42376</v>
      </c>
      <c r="O37" s="4">
        <f t="shared" si="19"/>
        <v>42377</v>
      </c>
      <c r="P37" s="4">
        <f t="shared" si="19"/>
        <v>42378</v>
      </c>
      <c r="R37" s="4">
        <f>IF(X36&lt;&gt;"",X36+1,IF(WEEKDAY(R34)=8,R34,""))</f>
        <v>42407</v>
      </c>
      <c r="S37" s="4">
        <f aca="true" t="shared" si="20" ref="S37:X39">R37+1</f>
        <v>42408</v>
      </c>
      <c r="T37" s="4">
        <f t="shared" si="20"/>
        <v>42409</v>
      </c>
      <c r="U37" s="4">
        <f t="shared" si="20"/>
        <v>42410</v>
      </c>
      <c r="V37" s="4">
        <f t="shared" si="20"/>
        <v>42411</v>
      </c>
      <c r="W37" s="4">
        <f t="shared" si="20"/>
        <v>42412</v>
      </c>
      <c r="X37" s="4">
        <f t="shared" si="20"/>
        <v>42413</v>
      </c>
    </row>
    <row r="38" spans="2:24" ht="15">
      <c r="B38" s="4">
        <f>H37+1</f>
        <v>42351</v>
      </c>
      <c r="C38" s="4">
        <f t="shared" si="18"/>
        <v>42352</v>
      </c>
      <c r="D38" s="4">
        <f t="shared" si="18"/>
        <v>42353</v>
      </c>
      <c r="E38" s="4">
        <f t="shared" si="18"/>
        <v>42354</v>
      </c>
      <c r="F38" s="4">
        <f t="shared" si="18"/>
        <v>42355</v>
      </c>
      <c r="G38" s="4">
        <f t="shared" si="18"/>
        <v>42356</v>
      </c>
      <c r="H38" s="4">
        <f t="shared" si="18"/>
        <v>42357</v>
      </c>
      <c r="J38" s="4">
        <f>P37+1</f>
        <v>42379</v>
      </c>
      <c r="K38" s="4">
        <f t="shared" si="19"/>
        <v>42380</v>
      </c>
      <c r="L38" s="4">
        <f t="shared" si="19"/>
        <v>42381</v>
      </c>
      <c r="M38" s="4">
        <f t="shared" si="19"/>
        <v>42382</v>
      </c>
      <c r="N38" s="4">
        <f t="shared" si="19"/>
        <v>42383</v>
      </c>
      <c r="O38" s="4">
        <f t="shared" si="19"/>
        <v>42384</v>
      </c>
      <c r="P38" s="4">
        <f t="shared" si="19"/>
        <v>42385</v>
      </c>
      <c r="R38" s="4">
        <f>X37+1</f>
        <v>42414</v>
      </c>
      <c r="S38" s="4">
        <f t="shared" si="20"/>
        <v>42415</v>
      </c>
      <c r="T38" s="4">
        <f t="shared" si="20"/>
        <v>42416</v>
      </c>
      <c r="U38" s="4">
        <f t="shared" si="20"/>
        <v>42417</v>
      </c>
      <c r="V38" s="4">
        <f t="shared" si="20"/>
        <v>42418</v>
      </c>
      <c r="W38" s="4">
        <f t="shared" si="20"/>
        <v>42419</v>
      </c>
      <c r="X38" s="4">
        <f t="shared" si="20"/>
        <v>42420</v>
      </c>
    </row>
    <row r="39" spans="2:24" ht="15">
      <c r="B39" s="4">
        <f>H38+1</f>
        <v>42358</v>
      </c>
      <c r="C39" s="4">
        <f t="shared" si="18"/>
        <v>42359</v>
      </c>
      <c r="D39" s="4">
        <f t="shared" si="18"/>
        <v>42360</v>
      </c>
      <c r="E39" s="4">
        <f t="shared" si="18"/>
        <v>42361</v>
      </c>
      <c r="F39" s="4">
        <f t="shared" si="18"/>
        <v>42362</v>
      </c>
      <c r="G39" s="4">
        <f t="shared" si="18"/>
        <v>42363</v>
      </c>
      <c r="H39" s="4">
        <f t="shared" si="18"/>
        <v>42364</v>
      </c>
      <c r="J39" s="4">
        <f>P38+1</f>
        <v>42386</v>
      </c>
      <c r="K39" s="4">
        <f t="shared" si="19"/>
        <v>42387</v>
      </c>
      <c r="L39" s="4">
        <f t="shared" si="19"/>
        <v>42388</v>
      </c>
      <c r="M39" s="4">
        <f t="shared" si="19"/>
        <v>42389</v>
      </c>
      <c r="N39" s="4">
        <f t="shared" si="19"/>
        <v>42390</v>
      </c>
      <c r="O39" s="4">
        <f t="shared" si="19"/>
        <v>42391</v>
      </c>
      <c r="P39" s="4">
        <f t="shared" si="19"/>
        <v>42392</v>
      </c>
      <c r="R39" s="4">
        <f>X38+1</f>
        <v>42421</v>
      </c>
      <c r="S39" s="4">
        <f t="shared" si="20"/>
        <v>42422</v>
      </c>
      <c r="T39" s="4">
        <f t="shared" si="20"/>
        <v>42423</v>
      </c>
      <c r="U39" s="4">
        <f t="shared" si="20"/>
        <v>42424</v>
      </c>
      <c r="V39" s="4">
        <f t="shared" si="20"/>
        <v>42425</v>
      </c>
      <c r="W39" s="4">
        <f t="shared" si="20"/>
        <v>42426</v>
      </c>
      <c r="X39" s="4">
        <f t="shared" si="20"/>
        <v>42427</v>
      </c>
    </row>
    <row r="40" spans="2:24" ht="15">
      <c r="B40" s="4">
        <f>IF(H39&lt;EOMONTH($B$6,0),H39+1,"")</f>
      </c>
      <c r="C40" s="4">
        <f aca="true" t="shared" si="21" ref="C40:H40">IF(B40&lt;EOMONTH($B$6,0),B40+1,"")</f>
      </c>
      <c r="D40" s="4">
        <f t="shared" si="21"/>
      </c>
      <c r="E40" s="4">
        <f t="shared" si="21"/>
      </c>
      <c r="F40" s="4">
        <f t="shared" si="21"/>
      </c>
      <c r="G40" s="4">
        <f t="shared" si="21"/>
      </c>
      <c r="H40" s="4">
        <f t="shared" si="21"/>
      </c>
      <c r="J40" s="4">
        <f>IF(P39&lt;EOMONTH($B$6,0),P39+1,"")</f>
      </c>
      <c r="K40" s="4">
        <f aca="true" t="shared" si="22" ref="K40:P40">IF(J40&lt;EOMONTH($B$6,0),J40+1,"")</f>
      </c>
      <c r="L40" s="4">
        <f t="shared" si="22"/>
      </c>
      <c r="M40" s="4">
        <f t="shared" si="22"/>
      </c>
      <c r="N40" s="4">
        <f t="shared" si="22"/>
      </c>
      <c r="O40" s="4">
        <f t="shared" si="22"/>
      </c>
      <c r="P40" s="4">
        <f t="shared" si="22"/>
      </c>
      <c r="R40" s="4">
        <f>IF(X39&lt;EOMONTH($B$6,0),X39+1,"")</f>
      </c>
      <c r="S40" s="4">
        <f aca="true" t="shared" si="23" ref="S40:X40">IF(R40&lt;EOMONTH($B$6,0),R40+1,"")</f>
      </c>
      <c r="T40" s="4">
        <f t="shared" si="23"/>
      </c>
      <c r="U40" s="4">
        <f t="shared" si="23"/>
      </c>
      <c r="V40" s="4">
        <f t="shared" si="23"/>
      </c>
      <c r="W40" s="4">
        <f t="shared" si="23"/>
      </c>
      <c r="X40" s="4">
        <f t="shared" si="23"/>
      </c>
    </row>
    <row r="41" spans="2:24" ht="15">
      <c r="B41" s="4">
        <f>IF(H40&lt;EOMONTH($B$6,0),H40+1,"")</f>
      </c>
      <c r="C41" s="4">
        <f>IF(B41&lt;EOMONTH($B$6,0),B41+1,"")</f>
      </c>
      <c r="D41" s="4"/>
      <c r="E41" s="4"/>
      <c r="F41" s="4"/>
      <c r="G41" s="4"/>
      <c r="H41" s="4"/>
      <c r="J41" s="4">
        <f>IF(P40&lt;EOMONTH($B$6,0),P40+1,"")</f>
      </c>
      <c r="K41" s="4">
        <f>IF(J41&lt;EOMONTH($B$6,0),J41+1,"")</f>
      </c>
      <c r="L41" s="4"/>
      <c r="M41" s="4"/>
      <c r="N41" s="4"/>
      <c r="O41" s="4"/>
      <c r="P41" s="4"/>
      <c r="R41" s="4">
        <f>IF(X40&lt;EOMONTH($B$6,0),X40+1,"")</f>
      </c>
      <c r="S41" s="4">
        <f>IF(R41&lt;EOMONTH($B$6,0),R41+1,"")</f>
      </c>
      <c r="T41" s="4"/>
      <c r="U41" s="4"/>
      <c r="V41" s="4"/>
      <c r="W41" s="4"/>
      <c r="X41" s="4"/>
    </row>
  </sheetData>
  <sheetProtection/>
  <mergeCells count="12">
    <mergeCell ref="B25:H25"/>
    <mergeCell ref="J25:P25"/>
    <mergeCell ref="R25:X25"/>
    <mergeCell ref="B34:H34"/>
    <mergeCell ref="J34:P34"/>
    <mergeCell ref="R34:X34"/>
    <mergeCell ref="B6:H6"/>
    <mergeCell ref="J6:P6"/>
    <mergeCell ref="R6:X6"/>
    <mergeCell ref="B16:H16"/>
    <mergeCell ref="J16:P16"/>
    <mergeCell ref="R16:X16"/>
  </mergeCells>
  <conditionalFormatting sqref="B6:H6">
    <cfRule type="notContainsBlanks" priority="128" dxfId="149" stopIfTrue="1">
      <formula>LEN(TRIM(B6))&gt;0</formula>
    </cfRule>
  </conditionalFormatting>
  <conditionalFormatting sqref="B7:B13">
    <cfRule type="notContainsBlanks" priority="127" dxfId="150" stopIfTrue="1">
      <formula>LEN(TRIM(B7))&gt;0</formula>
    </cfRule>
  </conditionalFormatting>
  <conditionalFormatting sqref="C7:H13">
    <cfRule type="notContainsBlanks" priority="126" dxfId="151" stopIfTrue="1">
      <formula>LEN(TRIM(C7))&gt;0</formula>
    </cfRule>
  </conditionalFormatting>
  <conditionalFormatting sqref="H7:H13">
    <cfRule type="notContainsBlanks" priority="125" dxfId="152" stopIfTrue="1">
      <formula>LEN(TRIM(H7))&gt;0</formula>
    </cfRule>
  </conditionalFormatting>
  <conditionalFormatting sqref="J6:P6">
    <cfRule type="notContainsBlanks" priority="44" dxfId="149" stopIfTrue="1">
      <formula>LEN(TRIM(J6))&gt;0</formula>
    </cfRule>
  </conditionalFormatting>
  <conditionalFormatting sqref="J7:J13">
    <cfRule type="notContainsBlanks" priority="43" dxfId="150" stopIfTrue="1">
      <formula>LEN(TRIM(J7))&gt;0</formula>
    </cfRule>
  </conditionalFormatting>
  <conditionalFormatting sqref="K7:P13">
    <cfRule type="notContainsBlanks" priority="42" dxfId="151" stopIfTrue="1">
      <formula>LEN(TRIM(K7))&gt;0</formula>
    </cfRule>
  </conditionalFormatting>
  <conditionalFormatting sqref="P7:P13">
    <cfRule type="notContainsBlanks" priority="41" dxfId="152" stopIfTrue="1">
      <formula>LEN(TRIM(P7))&gt;0</formula>
    </cfRule>
  </conditionalFormatting>
  <conditionalFormatting sqref="R6:X6">
    <cfRule type="notContainsBlanks" priority="40" dxfId="149" stopIfTrue="1">
      <formula>LEN(TRIM(R6))&gt;0</formula>
    </cfRule>
  </conditionalFormatting>
  <conditionalFormatting sqref="R7:R13">
    <cfRule type="notContainsBlanks" priority="39" dxfId="150" stopIfTrue="1">
      <formula>LEN(TRIM(R7))&gt;0</formula>
    </cfRule>
  </conditionalFormatting>
  <conditionalFormatting sqref="S7:X13">
    <cfRule type="notContainsBlanks" priority="38" dxfId="151" stopIfTrue="1">
      <formula>LEN(TRIM(S7))&gt;0</formula>
    </cfRule>
  </conditionalFormatting>
  <conditionalFormatting sqref="X7:X13">
    <cfRule type="notContainsBlanks" priority="37" dxfId="152" stopIfTrue="1">
      <formula>LEN(TRIM(X7))&gt;0</formula>
    </cfRule>
  </conditionalFormatting>
  <conditionalFormatting sqref="B16:H16">
    <cfRule type="notContainsBlanks" priority="36" dxfId="149" stopIfTrue="1">
      <formula>LEN(TRIM(B16))&gt;0</formula>
    </cfRule>
  </conditionalFormatting>
  <conditionalFormatting sqref="B17:B23">
    <cfRule type="notContainsBlanks" priority="35" dxfId="150" stopIfTrue="1">
      <formula>LEN(TRIM(B17))&gt;0</formula>
    </cfRule>
  </conditionalFormatting>
  <conditionalFormatting sqref="C17:H23">
    <cfRule type="notContainsBlanks" priority="34" dxfId="151" stopIfTrue="1">
      <formula>LEN(TRIM(C17))&gt;0</formula>
    </cfRule>
  </conditionalFormatting>
  <conditionalFormatting sqref="H17:H23">
    <cfRule type="notContainsBlanks" priority="33" dxfId="152" stopIfTrue="1">
      <formula>LEN(TRIM(H17))&gt;0</formula>
    </cfRule>
  </conditionalFormatting>
  <conditionalFormatting sqref="J16:P16">
    <cfRule type="notContainsBlanks" priority="32" dxfId="149" stopIfTrue="1">
      <formula>LEN(TRIM(J16))&gt;0</formula>
    </cfRule>
  </conditionalFormatting>
  <conditionalFormatting sqref="J17:J23">
    <cfRule type="notContainsBlanks" priority="31" dxfId="150" stopIfTrue="1">
      <formula>LEN(TRIM(J17))&gt;0</formula>
    </cfRule>
  </conditionalFormatting>
  <conditionalFormatting sqref="K17:P23">
    <cfRule type="notContainsBlanks" priority="30" dxfId="151" stopIfTrue="1">
      <formula>LEN(TRIM(K17))&gt;0</formula>
    </cfRule>
  </conditionalFormatting>
  <conditionalFormatting sqref="P17:P23">
    <cfRule type="notContainsBlanks" priority="29" dxfId="152" stopIfTrue="1">
      <formula>LEN(TRIM(P17))&gt;0</formula>
    </cfRule>
  </conditionalFormatting>
  <conditionalFormatting sqref="R16:X16">
    <cfRule type="notContainsBlanks" priority="28" dxfId="149" stopIfTrue="1">
      <formula>LEN(TRIM(R16))&gt;0</formula>
    </cfRule>
  </conditionalFormatting>
  <conditionalFormatting sqref="R17:R23">
    <cfRule type="notContainsBlanks" priority="27" dxfId="150" stopIfTrue="1">
      <formula>LEN(TRIM(R17))&gt;0</formula>
    </cfRule>
  </conditionalFormatting>
  <conditionalFormatting sqref="S17:X23">
    <cfRule type="notContainsBlanks" priority="26" dxfId="151" stopIfTrue="1">
      <formula>LEN(TRIM(S17))&gt;0</formula>
    </cfRule>
  </conditionalFormatting>
  <conditionalFormatting sqref="X17:X23">
    <cfRule type="notContainsBlanks" priority="25" dxfId="152" stopIfTrue="1">
      <formula>LEN(TRIM(X17))&gt;0</formula>
    </cfRule>
  </conditionalFormatting>
  <conditionalFormatting sqref="B25:H25">
    <cfRule type="notContainsBlanks" priority="24" dxfId="149" stopIfTrue="1">
      <formula>LEN(TRIM(B25))&gt;0</formula>
    </cfRule>
  </conditionalFormatting>
  <conditionalFormatting sqref="B26:B32">
    <cfRule type="notContainsBlanks" priority="23" dxfId="150" stopIfTrue="1">
      <formula>LEN(TRIM(B26))&gt;0</formula>
    </cfRule>
  </conditionalFormatting>
  <conditionalFormatting sqref="C26:H32">
    <cfRule type="notContainsBlanks" priority="22" dxfId="151" stopIfTrue="1">
      <formula>LEN(TRIM(C26))&gt;0</formula>
    </cfRule>
  </conditionalFormatting>
  <conditionalFormatting sqref="H26:H32">
    <cfRule type="notContainsBlanks" priority="21" dxfId="152" stopIfTrue="1">
      <formula>LEN(TRIM(H26))&gt;0</formula>
    </cfRule>
  </conditionalFormatting>
  <conditionalFormatting sqref="J25:P25">
    <cfRule type="notContainsBlanks" priority="20" dxfId="149" stopIfTrue="1">
      <formula>LEN(TRIM(J25))&gt;0</formula>
    </cfRule>
  </conditionalFormatting>
  <conditionalFormatting sqref="J26:J32">
    <cfRule type="notContainsBlanks" priority="19" dxfId="150" stopIfTrue="1">
      <formula>LEN(TRIM(J26))&gt;0</formula>
    </cfRule>
  </conditionalFormatting>
  <conditionalFormatting sqref="K26:P32">
    <cfRule type="notContainsBlanks" priority="18" dxfId="151" stopIfTrue="1">
      <formula>LEN(TRIM(K26))&gt;0</formula>
    </cfRule>
  </conditionalFormatting>
  <conditionalFormatting sqref="P26:P32">
    <cfRule type="notContainsBlanks" priority="17" dxfId="152" stopIfTrue="1">
      <formula>LEN(TRIM(P26))&gt;0</formula>
    </cfRule>
  </conditionalFormatting>
  <conditionalFormatting sqref="R25:X25">
    <cfRule type="notContainsBlanks" priority="16" dxfId="149" stopIfTrue="1">
      <formula>LEN(TRIM(R25))&gt;0</formula>
    </cfRule>
  </conditionalFormatting>
  <conditionalFormatting sqref="R26:R32">
    <cfRule type="notContainsBlanks" priority="15" dxfId="150" stopIfTrue="1">
      <formula>LEN(TRIM(R26))&gt;0</formula>
    </cfRule>
  </conditionalFormatting>
  <conditionalFormatting sqref="S26:X32">
    <cfRule type="notContainsBlanks" priority="14" dxfId="151" stopIfTrue="1">
      <formula>LEN(TRIM(S26))&gt;0</formula>
    </cfRule>
  </conditionalFormatting>
  <conditionalFormatting sqref="X26:X32">
    <cfRule type="notContainsBlanks" priority="13" dxfId="152" stopIfTrue="1">
      <formula>LEN(TRIM(X26))&gt;0</formula>
    </cfRule>
  </conditionalFormatting>
  <conditionalFormatting sqref="B34:H34">
    <cfRule type="notContainsBlanks" priority="12" dxfId="149" stopIfTrue="1">
      <formula>LEN(TRIM(B34))&gt;0</formula>
    </cfRule>
  </conditionalFormatting>
  <conditionalFormatting sqref="B35:B41">
    <cfRule type="notContainsBlanks" priority="11" dxfId="150" stopIfTrue="1">
      <formula>LEN(TRIM(B35))&gt;0</formula>
    </cfRule>
  </conditionalFormatting>
  <conditionalFormatting sqref="C35:H41">
    <cfRule type="notContainsBlanks" priority="10" dxfId="151" stopIfTrue="1">
      <formula>LEN(TRIM(C35))&gt;0</formula>
    </cfRule>
  </conditionalFormatting>
  <conditionalFormatting sqref="H35:H41">
    <cfRule type="notContainsBlanks" priority="9" dxfId="152" stopIfTrue="1">
      <formula>LEN(TRIM(H35))&gt;0</formula>
    </cfRule>
  </conditionalFormatting>
  <conditionalFormatting sqref="J34:P34">
    <cfRule type="notContainsBlanks" priority="8" dxfId="149" stopIfTrue="1">
      <formula>LEN(TRIM(J34))&gt;0</formula>
    </cfRule>
  </conditionalFormatting>
  <conditionalFormatting sqref="J35:J41">
    <cfRule type="notContainsBlanks" priority="7" dxfId="150" stopIfTrue="1">
      <formula>LEN(TRIM(J35))&gt;0</formula>
    </cfRule>
  </conditionalFormatting>
  <conditionalFormatting sqref="K35:P41">
    <cfRule type="notContainsBlanks" priority="6" dxfId="151" stopIfTrue="1">
      <formula>LEN(TRIM(K35))&gt;0</formula>
    </cfRule>
  </conditionalFormatting>
  <conditionalFormatting sqref="P35:P41">
    <cfRule type="notContainsBlanks" priority="5" dxfId="152" stopIfTrue="1">
      <formula>LEN(TRIM(P35))&gt;0</formula>
    </cfRule>
  </conditionalFormatting>
  <conditionalFormatting sqref="R34:X34">
    <cfRule type="notContainsBlanks" priority="4" dxfId="149" stopIfTrue="1">
      <formula>LEN(TRIM(R34))&gt;0</formula>
    </cfRule>
  </conditionalFormatting>
  <conditionalFormatting sqref="R35:R41">
    <cfRule type="notContainsBlanks" priority="3" dxfId="150" stopIfTrue="1">
      <formula>LEN(TRIM(R35))&gt;0</formula>
    </cfRule>
  </conditionalFormatting>
  <conditionalFormatting sqref="S35:X41">
    <cfRule type="notContainsBlanks" priority="2" dxfId="151" stopIfTrue="1">
      <formula>LEN(TRIM(S35))&gt;0</formula>
    </cfRule>
  </conditionalFormatting>
  <conditionalFormatting sqref="X35:X41">
    <cfRule type="notContainsBlanks" priority="1" dxfId="152" stopIfTrue="1">
      <formula>LEN(TRIM(X35))&gt;0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0"/>
  <sheetViews>
    <sheetView showGridLines="0" tabSelected="1" zoomScalePageLayoutView="0" workbookViewId="0" topLeftCell="A1">
      <selection activeCell="AC13" sqref="AC13"/>
    </sheetView>
  </sheetViews>
  <sheetFormatPr defaultColWidth="9.140625" defaultRowHeight="15"/>
  <cols>
    <col min="1" max="1" width="3.57421875" style="0" customWidth="1"/>
    <col min="2" max="24" width="6.140625" style="0" customWidth="1"/>
    <col min="25" max="25" width="3.7109375" style="0" customWidth="1"/>
    <col min="26" max="29" width="6.140625" style="0" customWidth="1"/>
  </cols>
  <sheetData>
    <row r="1" spans="1:25" ht="31.5" customHeight="1" thickBot="1">
      <c r="A1" s="30" t="s">
        <v>11</v>
      </c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33" customHeight="1" thickBot="1" thickTop="1">
      <c r="A2" s="27">
        <v>2015</v>
      </c>
      <c r="B2" s="28"/>
      <c r="C2" s="28"/>
      <c r="D2" s="28"/>
      <c r="E2" s="29"/>
      <c r="F2" s="8"/>
      <c r="G2" s="9"/>
      <c r="H2" s="9"/>
      <c r="I2" s="9"/>
      <c r="J2" s="9"/>
      <c r="K2" s="9"/>
      <c r="L2" s="26" t="s">
        <v>10</v>
      </c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10"/>
    </row>
    <row r="3" spans="1:25" ht="16.5" thickBot="1" thickTop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ht="27" customHeight="1" thickTop="1">
      <c r="A4" s="32"/>
      <c r="B4" s="23" t="str">
        <f>CONCATENATE("JANUARY -",$A$2)</f>
        <v>JANUARY -2015</v>
      </c>
      <c r="C4" s="24"/>
      <c r="D4" s="24"/>
      <c r="E4" s="24"/>
      <c r="F4" s="24"/>
      <c r="G4" s="24"/>
      <c r="H4" s="25"/>
      <c r="I4" s="12"/>
      <c r="J4" s="23" t="str">
        <f>CONCATENATE("FEBRUARY -",$A$2)</f>
        <v>FEBRUARY -2015</v>
      </c>
      <c r="K4" s="24"/>
      <c r="L4" s="24"/>
      <c r="M4" s="24"/>
      <c r="N4" s="24"/>
      <c r="O4" s="24"/>
      <c r="P4" s="25"/>
      <c r="Q4" s="12"/>
      <c r="R4" s="23" t="str">
        <f>CONCATENATE("MARCH -",$A$2)</f>
        <v>MARCH -2015</v>
      </c>
      <c r="S4" s="24"/>
      <c r="T4" s="24"/>
      <c r="U4" s="24"/>
      <c r="V4" s="24"/>
      <c r="W4" s="24"/>
      <c r="X4" s="25"/>
      <c r="Y4" s="32"/>
    </row>
    <row r="5" spans="1:25" ht="15">
      <c r="A5" s="32"/>
      <c r="B5" s="6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7" t="s">
        <v>8</v>
      </c>
      <c r="I5" s="11"/>
      <c r="J5" s="6" t="s">
        <v>2</v>
      </c>
      <c r="K5" s="5" t="s">
        <v>3</v>
      </c>
      <c r="L5" s="5" t="s">
        <v>4</v>
      </c>
      <c r="M5" s="5" t="s">
        <v>5</v>
      </c>
      <c r="N5" s="5" t="s">
        <v>6</v>
      </c>
      <c r="O5" s="5" t="s">
        <v>7</v>
      </c>
      <c r="P5" s="7" t="s">
        <v>8</v>
      </c>
      <c r="Q5" s="11"/>
      <c r="R5" s="6" t="s">
        <v>2</v>
      </c>
      <c r="S5" s="5" t="s">
        <v>3</v>
      </c>
      <c r="T5" s="5" t="s">
        <v>4</v>
      </c>
      <c r="U5" s="5" t="s">
        <v>5</v>
      </c>
      <c r="V5" s="5" t="s">
        <v>6</v>
      </c>
      <c r="W5" s="5" t="s">
        <v>7</v>
      </c>
      <c r="X5" s="7" t="s">
        <v>8</v>
      </c>
      <c r="Y5" s="32"/>
    </row>
    <row r="6" spans="1:25" ht="15">
      <c r="A6" s="32"/>
      <c r="B6" s="13">
        <f>IF(WEEKDAY(DATE($A$2,1,1))=1,DAY(DATE($A$2,1,1)),"")</f>
      </c>
      <c r="C6" s="14">
        <f>IF(B6&lt;&gt;"",B6+1,IF(WEEKDAY(DATE($A$2,1,1))=2,DAY(DATE($A$2,1,1)),""))</f>
      </c>
      <c r="D6" s="14">
        <f>IF(C6&lt;&gt;"",C6+1,IF(WEEKDAY(DATE($A$2,1,1))=3,DAY(DATE($A$2,1,1)),""))</f>
      </c>
      <c r="E6" s="14">
        <f>IF(D6&lt;&gt;"",D6+1,IF(WEEKDAY(DATE($A$2,1,1))=4,DAY(DATE($A$2,1,1)),""))</f>
      </c>
      <c r="F6" s="14">
        <f>IF(E6&lt;&gt;"",E6+1,IF(WEEKDAY(DATE($A$2,1,1))=5,DAY(DATE($A$2,1,1)),""))</f>
        <v>1</v>
      </c>
      <c r="G6" s="14">
        <f>IF(F6&lt;&gt;"",F6+1,IF(WEEKDAY(DATE($A$2,1,1))=6,DAY(DATE($A$2,1,1)),""))</f>
        <v>2</v>
      </c>
      <c r="H6" s="15">
        <f>IF(G6&lt;&gt;"",G6+1,IF(WEEKDAY(DATE($A$2,1,1))=7,DAY(DATE($A$2,1,1)),""))</f>
        <v>3</v>
      </c>
      <c r="I6" s="11"/>
      <c r="J6" s="13">
        <f>IF(WEEKDAY(DATE($A$2,2,1))=1,DAY(DATE($A$2,2,1)),"")</f>
        <v>1</v>
      </c>
      <c r="K6" s="14">
        <f>IF(J6&lt;&gt;"",J6+1,IF(WEEKDAY(DATE($A$2,2,1))=2,DAY(DATE($A$2,2,1)),""))</f>
        <v>2</v>
      </c>
      <c r="L6" s="14">
        <f>IF(K6&lt;&gt;"",K6+1,IF(WEEKDAY(DATE($A$2,2,1))=3,DAY(DATE($A$2,2,1)),""))</f>
        <v>3</v>
      </c>
      <c r="M6" s="14">
        <f>IF(L6&lt;&gt;"",L6+1,IF(WEEKDAY(DATE($A$2,2,1))=4,DAY(DATE($A$2,2,1)),""))</f>
        <v>4</v>
      </c>
      <c r="N6" s="14">
        <f>IF(M6&lt;&gt;"",M6+1,IF(WEEKDAY(DATE($A$2,2,1))=5,DAY(DATE($A$2,2,1)),""))</f>
        <v>5</v>
      </c>
      <c r="O6" s="14">
        <f>IF(N6&lt;&gt;"",N6+1,IF(WEEKDAY(DATE($A$2,2,1))=6,DAY(DATE($A$2,2,1)),""))</f>
        <v>6</v>
      </c>
      <c r="P6" s="15">
        <f>IF(O6&lt;&gt;"",O6+1,IF(WEEKDAY(DATE($A$2,2,1))=7,DAY(DATE($A$2,2,1)),""))</f>
        <v>7</v>
      </c>
      <c r="Q6" s="11"/>
      <c r="R6" s="13">
        <f>IF(WEEKDAY(DATE($A$2,3,1))=1,DAY(DATE($A$2,3,1)),"")</f>
        <v>1</v>
      </c>
      <c r="S6" s="14">
        <f>IF(R6&lt;&gt;"",R6+1,IF(WEEKDAY(DATE($A$2,3,1))=2,DAY(DATE($A$2,3,1)),""))</f>
        <v>2</v>
      </c>
      <c r="T6" s="14">
        <f>IF(S6&lt;&gt;"",S6+1,IF(WEEKDAY(DATE($A$2,3,1))=3,DAY(DATE($A$2,3,1)),""))</f>
        <v>3</v>
      </c>
      <c r="U6" s="14">
        <f>IF(T6&lt;&gt;"",T6+1,IF(WEEKDAY(DATE($A$2,3,1))=4,DAY(DATE($A$2,3,1)),""))</f>
        <v>4</v>
      </c>
      <c r="V6" s="14">
        <f>IF(U6&lt;&gt;"",U6+1,IF(WEEKDAY(DATE($A$2,3,1))=5,DAY(DATE($A$2,3,1)),""))</f>
        <v>5</v>
      </c>
      <c r="W6" s="14">
        <f>IF(V6&lt;&gt;"",V6+1,IF(WEEKDAY(DATE($A$2,3,1))=6,DAY(DATE($A$2,3,1)),""))</f>
        <v>6</v>
      </c>
      <c r="X6" s="15">
        <f>IF(W6&lt;&gt;"",W6+1,IF(WEEKDAY(DATE($A$2,3,1))=7,DAY(DATE($A$2,3,1)),""))</f>
        <v>7</v>
      </c>
      <c r="Y6" s="32"/>
    </row>
    <row r="7" spans="1:25" ht="15">
      <c r="A7" s="32"/>
      <c r="B7" s="13">
        <f>H6+1</f>
        <v>4</v>
      </c>
      <c r="C7" s="14">
        <f aca="true" t="shared" si="0" ref="C7:H9">B7+1</f>
        <v>5</v>
      </c>
      <c r="D7" s="14">
        <f t="shared" si="0"/>
        <v>6</v>
      </c>
      <c r="E7" s="14">
        <f t="shared" si="0"/>
        <v>7</v>
      </c>
      <c r="F7" s="14">
        <f t="shared" si="0"/>
        <v>8</v>
      </c>
      <c r="G7" s="14">
        <f t="shared" si="0"/>
        <v>9</v>
      </c>
      <c r="H7" s="15">
        <f t="shared" si="0"/>
        <v>10</v>
      </c>
      <c r="I7" s="11"/>
      <c r="J7" s="13">
        <f>P6+1</f>
        <v>8</v>
      </c>
      <c r="K7" s="14">
        <f aca="true" t="shared" si="1" ref="K7:P9">J7+1</f>
        <v>9</v>
      </c>
      <c r="L7" s="14">
        <f t="shared" si="1"/>
        <v>10</v>
      </c>
      <c r="M7" s="14">
        <f t="shared" si="1"/>
        <v>11</v>
      </c>
      <c r="N7" s="14">
        <f t="shared" si="1"/>
        <v>12</v>
      </c>
      <c r="O7" s="14">
        <f t="shared" si="1"/>
        <v>13</v>
      </c>
      <c r="P7" s="15">
        <f t="shared" si="1"/>
        <v>14</v>
      </c>
      <c r="Q7" s="11"/>
      <c r="R7" s="13">
        <f>X6+1</f>
        <v>8</v>
      </c>
      <c r="S7" s="14">
        <f aca="true" t="shared" si="2" ref="S7:X9">R7+1</f>
        <v>9</v>
      </c>
      <c r="T7" s="14">
        <f t="shared" si="2"/>
        <v>10</v>
      </c>
      <c r="U7" s="14">
        <f t="shared" si="2"/>
        <v>11</v>
      </c>
      <c r="V7" s="14">
        <f t="shared" si="2"/>
        <v>12</v>
      </c>
      <c r="W7" s="14">
        <f t="shared" si="2"/>
        <v>13</v>
      </c>
      <c r="X7" s="15">
        <f t="shared" si="2"/>
        <v>14</v>
      </c>
      <c r="Y7" s="32"/>
    </row>
    <row r="8" spans="1:25" ht="15">
      <c r="A8" s="32"/>
      <c r="B8" s="13">
        <f>H7+1</f>
        <v>11</v>
      </c>
      <c r="C8" s="14">
        <f t="shared" si="0"/>
        <v>12</v>
      </c>
      <c r="D8" s="14">
        <f t="shared" si="0"/>
        <v>13</v>
      </c>
      <c r="E8" s="14">
        <f t="shared" si="0"/>
        <v>14</v>
      </c>
      <c r="F8" s="14">
        <f t="shared" si="0"/>
        <v>15</v>
      </c>
      <c r="G8" s="14">
        <f t="shared" si="0"/>
        <v>16</v>
      </c>
      <c r="H8" s="15">
        <f t="shared" si="0"/>
        <v>17</v>
      </c>
      <c r="I8" s="11"/>
      <c r="J8" s="13">
        <f>P7+1</f>
        <v>15</v>
      </c>
      <c r="K8" s="14">
        <f t="shared" si="1"/>
        <v>16</v>
      </c>
      <c r="L8" s="14">
        <f t="shared" si="1"/>
        <v>17</v>
      </c>
      <c r="M8" s="14">
        <f t="shared" si="1"/>
        <v>18</v>
      </c>
      <c r="N8" s="14">
        <f t="shared" si="1"/>
        <v>19</v>
      </c>
      <c r="O8" s="14">
        <f t="shared" si="1"/>
        <v>20</v>
      </c>
      <c r="P8" s="15">
        <f t="shared" si="1"/>
        <v>21</v>
      </c>
      <c r="Q8" s="11"/>
      <c r="R8" s="13">
        <f>X7+1</f>
        <v>15</v>
      </c>
      <c r="S8" s="14">
        <f t="shared" si="2"/>
        <v>16</v>
      </c>
      <c r="T8" s="14">
        <f t="shared" si="2"/>
        <v>17</v>
      </c>
      <c r="U8" s="14">
        <f t="shared" si="2"/>
        <v>18</v>
      </c>
      <c r="V8" s="14">
        <f t="shared" si="2"/>
        <v>19</v>
      </c>
      <c r="W8" s="14">
        <f t="shared" si="2"/>
        <v>20</v>
      </c>
      <c r="X8" s="15">
        <f t="shared" si="2"/>
        <v>21</v>
      </c>
      <c r="Y8" s="32"/>
    </row>
    <row r="9" spans="1:25" ht="15">
      <c r="A9" s="32"/>
      <c r="B9" s="13">
        <f>H8+1</f>
        <v>18</v>
      </c>
      <c r="C9" s="14">
        <f t="shared" si="0"/>
        <v>19</v>
      </c>
      <c r="D9" s="14">
        <f t="shared" si="0"/>
        <v>20</v>
      </c>
      <c r="E9" s="14">
        <f t="shared" si="0"/>
        <v>21</v>
      </c>
      <c r="F9" s="14">
        <f t="shared" si="0"/>
        <v>22</v>
      </c>
      <c r="G9" s="14">
        <f t="shared" si="0"/>
        <v>23</v>
      </c>
      <c r="H9" s="15">
        <f t="shared" si="0"/>
        <v>24</v>
      </c>
      <c r="I9" s="11"/>
      <c r="J9" s="13">
        <f>P8+1</f>
        <v>22</v>
      </c>
      <c r="K9" s="14">
        <f t="shared" si="1"/>
        <v>23</v>
      </c>
      <c r="L9" s="14">
        <f t="shared" si="1"/>
        <v>24</v>
      </c>
      <c r="M9" s="14">
        <f t="shared" si="1"/>
        <v>25</v>
      </c>
      <c r="N9" s="14">
        <f t="shared" si="1"/>
        <v>26</v>
      </c>
      <c r="O9" s="14">
        <f t="shared" si="1"/>
        <v>27</v>
      </c>
      <c r="P9" s="15">
        <f t="shared" si="1"/>
        <v>28</v>
      </c>
      <c r="Q9" s="11"/>
      <c r="R9" s="13">
        <f>X8+1</f>
        <v>22</v>
      </c>
      <c r="S9" s="14">
        <f t="shared" si="2"/>
        <v>23</v>
      </c>
      <c r="T9" s="14">
        <f t="shared" si="2"/>
        <v>24</v>
      </c>
      <c r="U9" s="14">
        <f t="shared" si="2"/>
        <v>25</v>
      </c>
      <c r="V9" s="14">
        <f t="shared" si="2"/>
        <v>26</v>
      </c>
      <c r="W9" s="14">
        <f t="shared" si="2"/>
        <v>27</v>
      </c>
      <c r="X9" s="15">
        <f t="shared" si="2"/>
        <v>28</v>
      </c>
      <c r="Y9" s="32"/>
    </row>
    <row r="10" spans="1:25" ht="15">
      <c r="A10" s="32"/>
      <c r="B10" s="13">
        <f>IF(H9&lt;DAY(EOMONTH(DATE($A$2,1,1),0)),H9+1,"")</f>
        <v>25</v>
      </c>
      <c r="C10" s="14">
        <f aca="true" t="shared" si="3" ref="C10:H10">IF(B10&lt;DAY(EOMONTH(DATE($A$2,1,1),0)),B10+1,"")</f>
        <v>26</v>
      </c>
      <c r="D10" s="14">
        <f t="shared" si="3"/>
        <v>27</v>
      </c>
      <c r="E10" s="14">
        <f t="shared" si="3"/>
        <v>28</v>
      </c>
      <c r="F10" s="14">
        <f t="shared" si="3"/>
        <v>29</v>
      </c>
      <c r="G10" s="14">
        <f t="shared" si="3"/>
        <v>30</v>
      </c>
      <c r="H10" s="15">
        <f t="shared" si="3"/>
        <v>31</v>
      </c>
      <c r="I10" s="11"/>
      <c r="J10" s="13">
        <f>IF(P9&lt;DAY(EOMONTH(DATE($A$2,2,1),0)),P9+1,"")</f>
      </c>
      <c r="K10" s="14">
        <f aca="true" t="shared" si="4" ref="K10:P10">IF(J10&lt;DAY(EOMONTH(DATE($A$2,2,1),0)),J10+1,"")</f>
      </c>
      <c r="L10" s="14">
        <f t="shared" si="4"/>
      </c>
      <c r="M10" s="14">
        <f t="shared" si="4"/>
      </c>
      <c r="N10" s="14">
        <f t="shared" si="4"/>
      </c>
      <c r="O10" s="14">
        <f t="shared" si="4"/>
      </c>
      <c r="P10" s="15">
        <f t="shared" si="4"/>
      </c>
      <c r="Q10" s="11"/>
      <c r="R10" s="13">
        <f>IF(X9&lt;DAY(EOMONTH(DATE($A$2,3,1),0)),X9+1,"")</f>
        <v>29</v>
      </c>
      <c r="S10" s="14">
        <f aca="true" t="shared" si="5" ref="S10:X10">IF(R10&lt;DAY(EOMONTH(DATE($A$2,3,1),0)),R10+1,"")</f>
        <v>30</v>
      </c>
      <c r="T10" s="14">
        <f t="shared" si="5"/>
        <v>31</v>
      </c>
      <c r="U10" s="14">
        <f t="shared" si="5"/>
      </c>
      <c r="V10" s="14">
        <f t="shared" si="5"/>
      </c>
      <c r="W10" s="14">
        <f t="shared" si="5"/>
      </c>
      <c r="X10" s="15">
        <f t="shared" si="5"/>
      </c>
      <c r="Y10" s="32"/>
    </row>
    <row r="11" spans="1:25" ht="15.75" thickBot="1">
      <c r="A11" s="32"/>
      <c r="B11" s="16">
        <f>IF(H10&lt;DAY(EOMONTH(DATE($A$2,1,1),0)),H10+1,"")</f>
      </c>
      <c r="C11" s="17">
        <f>IF(B11&lt;DAY(EOMONTH(DATE($A$2,1,1),0)),B11+1,"")</f>
      </c>
      <c r="D11" s="17">
        <f>IF(C11&lt;DAY(EOMONTH($A$2,1)),C11+1,"")</f>
      </c>
      <c r="E11" s="17">
        <f>IF(D11&lt;DAY(EOMONTH($A$2,1)),D11+1,"")</f>
      </c>
      <c r="F11" s="17">
        <f>IF(E11&lt;DAY(EOMONTH($A$2,1)),E11+1,"")</f>
      </c>
      <c r="G11" s="17">
        <f>IF(F11&lt;DAY(EOMONTH($A$2,1)),F11+1,"")</f>
      </c>
      <c r="H11" s="18">
        <f>IF(G11&lt;DAY(EOMONTH($A$2,1)),G11+1,"")</f>
      </c>
      <c r="I11" s="11"/>
      <c r="J11" s="16">
        <f>IF(P10&lt;DAY(EOMONTH(DATE($A$2,1,1),0)),P10+1,"")</f>
      </c>
      <c r="K11" s="17">
        <f>IF(J11&lt;DAY(EOMONTH(DATE($A$2,1,1),0)),J11+1,"")</f>
      </c>
      <c r="L11" s="17">
        <f>IF(K11&lt;DAY(EOMONTH(DATE($A$2,1,1),0)),K11+1,"")</f>
      </c>
      <c r="M11" s="17">
        <f>IF(L11&lt;DAY(EOMONTH(DATE($A$2,1,1),0)),L11+1,"")</f>
      </c>
      <c r="N11" s="17">
        <f>IF(M11&lt;DAY(EOMONTH(DATE($A$2,1,1),0)),M11+1,"")</f>
      </c>
      <c r="O11" s="17">
        <f>IF(N11&lt;DAY(EOMONTH(DATE($A$2,1,1),0)),N11+1,"")</f>
      </c>
      <c r="P11" s="18">
        <f>IF(O11&lt;DAY(EOMONTH($A$2,1)),O11+1,"")</f>
      </c>
      <c r="Q11" s="11"/>
      <c r="R11" s="16">
        <f>IF(X10&lt;DAY(EOMONTH(DATE($A$2,3,1),0)),X10+1,"")</f>
      </c>
      <c r="S11" s="17">
        <f>IF(R11&lt;DAY(EOMONTH(DATE($A$2,3,1),0)),R11+1,"")</f>
      </c>
      <c r="T11" s="17">
        <f>IF(S11&lt;DAY(EOMONTH(DATE($A$2,3,1),0)),S11+1,"")</f>
      </c>
      <c r="U11" s="17">
        <f>IF(T11&lt;DAY(EOMONTH(DATE($A$2,3,1),0)),T11+1,"")</f>
      </c>
      <c r="V11" s="17">
        <f>IF(U11&lt;DAY(EOMONTH(DATE($A$2,3,1),0)),U11+1,"")</f>
      </c>
      <c r="W11" s="17">
        <f>IF(V11&lt;DAY(EOMONTH(DATE($A$2,3,1),0)),V11+1,"")</f>
      </c>
      <c r="X11" s="18">
        <f>IF(W11&lt;DAY(EOMONTH($A$2,1)),W11+1,"")</f>
      </c>
      <c r="Y11" s="32"/>
    </row>
    <row r="12" spans="1:25" ht="21" thickBot="1" thickTop="1">
      <c r="A12" s="32"/>
      <c r="B12" s="21" t="s">
        <v>12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32"/>
    </row>
    <row r="13" spans="1:25" ht="27" customHeight="1" thickTop="1">
      <c r="A13" s="32"/>
      <c r="B13" s="23" t="str">
        <f>CONCATENATE("APRIL -",$A$2)</f>
        <v>APRIL -2015</v>
      </c>
      <c r="C13" s="24"/>
      <c r="D13" s="24"/>
      <c r="E13" s="24"/>
      <c r="F13" s="24"/>
      <c r="G13" s="24"/>
      <c r="H13" s="25"/>
      <c r="I13" s="12"/>
      <c r="J13" s="23" t="str">
        <f>CONCATENATE("MAY -",$A$2)</f>
        <v>MAY -2015</v>
      </c>
      <c r="K13" s="24"/>
      <c r="L13" s="24"/>
      <c r="M13" s="24"/>
      <c r="N13" s="24"/>
      <c r="O13" s="24"/>
      <c r="P13" s="25"/>
      <c r="Q13" s="12"/>
      <c r="R13" s="23" t="str">
        <f>CONCATENATE("JUNE -",$A$2)</f>
        <v>JUNE -2015</v>
      </c>
      <c r="S13" s="24"/>
      <c r="T13" s="24"/>
      <c r="U13" s="24"/>
      <c r="V13" s="24"/>
      <c r="W13" s="24"/>
      <c r="X13" s="25"/>
      <c r="Y13" s="32"/>
    </row>
    <row r="14" spans="1:25" ht="15">
      <c r="A14" s="32"/>
      <c r="B14" s="6" t="s">
        <v>2</v>
      </c>
      <c r="C14" s="5" t="s">
        <v>3</v>
      </c>
      <c r="D14" s="5" t="s">
        <v>4</v>
      </c>
      <c r="E14" s="5" t="s">
        <v>5</v>
      </c>
      <c r="F14" s="5" t="s">
        <v>6</v>
      </c>
      <c r="G14" s="5" t="s">
        <v>7</v>
      </c>
      <c r="H14" s="7" t="s">
        <v>8</v>
      </c>
      <c r="I14" s="11"/>
      <c r="J14" s="6" t="s">
        <v>2</v>
      </c>
      <c r="K14" s="5" t="s">
        <v>3</v>
      </c>
      <c r="L14" s="5" t="s">
        <v>4</v>
      </c>
      <c r="M14" s="5" t="s">
        <v>5</v>
      </c>
      <c r="N14" s="5" t="s">
        <v>6</v>
      </c>
      <c r="O14" s="5" t="s">
        <v>7</v>
      </c>
      <c r="P14" s="7" t="s">
        <v>8</v>
      </c>
      <c r="Q14" s="11"/>
      <c r="R14" s="6" t="s">
        <v>2</v>
      </c>
      <c r="S14" s="5" t="s">
        <v>3</v>
      </c>
      <c r="T14" s="5" t="s">
        <v>4</v>
      </c>
      <c r="U14" s="5" t="s">
        <v>5</v>
      </c>
      <c r="V14" s="5" t="s">
        <v>6</v>
      </c>
      <c r="W14" s="5" t="s">
        <v>7</v>
      </c>
      <c r="X14" s="7" t="s">
        <v>8</v>
      </c>
      <c r="Y14" s="32"/>
    </row>
    <row r="15" spans="1:25" ht="15">
      <c r="A15" s="32"/>
      <c r="B15" s="13">
        <f>IF(WEEKDAY(DATE($A$2,4,1))=1,DAY(DATE($A$2,4,1)),"")</f>
      </c>
      <c r="C15" s="14">
        <f>IF(B15&lt;&gt;"",B15+1,IF(WEEKDAY(DATE($A$2,4,1))=2,DAY(DATE($A$2,4,1)),""))</f>
      </c>
      <c r="D15" s="14">
        <f>IF(C15&lt;&gt;"",C15+1,IF(WEEKDAY(DATE($A$2,4,1))=3,DAY(DATE($A$2,4,1)),""))</f>
      </c>
      <c r="E15" s="14">
        <f>IF(D15&lt;&gt;"",D15+1,IF(WEEKDAY(DATE($A$2,4,1))=4,DAY(DATE($A$2,4,1)),""))</f>
        <v>1</v>
      </c>
      <c r="F15" s="14">
        <f>IF(E15&lt;&gt;"",E15+1,IF(WEEKDAY(DATE($A$2,4,1))=5,DAY(DATE($A$2,4,1)),""))</f>
        <v>2</v>
      </c>
      <c r="G15" s="14">
        <f>IF(F15&lt;&gt;"",F15+1,IF(WEEKDAY(DATE($A$2,4,1))=6,DAY(DATE($A$2,4,1)),""))</f>
        <v>3</v>
      </c>
      <c r="H15" s="15">
        <f>IF(G15&lt;&gt;"",G15+1,IF(WEEKDAY(DATE($A$2,4,1))=7,DAY(DATE($A$2,4,1)),""))</f>
        <v>4</v>
      </c>
      <c r="I15" s="11"/>
      <c r="J15" s="13">
        <f>IF(WEEKDAY(DATE($A$2,5,1))=1,DAY(DATE($A$2,5,1)),"")</f>
      </c>
      <c r="K15" s="14">
        <f>IF(J15&lt;&gt;"",J15+1,IF(WEEKDAY(DATE($A$2,5,1))=2,DAY(DATE($A$2,5,1)),""))</f>
      </c>
      <c r="L15" s="14">
        <f>IF(K15&lt;&gt;"",K15+1,IF(WEEKDAY(DATE($A$2,5,1))=3,DAY(DATE($A$2,5,1)),""))</f>
      </c>
      <c r="M15" s="14">
        <f>IF(L15&lt;&gt;"",L15+1,IF(WEEKDAY(DATE($A$2,5,1))=4,DAY(DATE($A$2,5,1)),""))</f>
      </c>
      <c r="N15" s="14">
        <f>IF(M15&lt;&gt;"",M15+1,IF(WEEKDAY(DATE($A$2,5,1))=5,DAY(DATE($A$2,5,1)),""))</f>
      </c>
      <c r="O15" s="14">
        <f>IF(N15&lt;&gt;"",N15+1,IF(WEEKDAY(DATE($A$2,5,1))=6,DAY(DATE($A$2,5,1)),""))</f>
        <v>1</v>
      </c>
      <c r="P15" s="15">
        <f>IF(O15&lt;&gt;"",O15+1,IF(WEEKDAY(DATE($A$2,5,1))=7,DAY(DATE($A$2,5,1)),""))</f>
        <v>2</v>
      </c>
      <c r="Q15" s="11"/>
      <c r="R15" s="13">
        <f>IF(WEEKDAY(DATE($A$2,6,1))=1,DAY(DATE($A$2,6,1)),"")</f>
      </c>
      <c r="S15" s="14">
        <f>IF(R15&lt;&gt;"",R15+1,IF(WEEKDAY(DATE($A$2,6,1))=2,DAY(DATE($A$2,6,1)),""))</f>
        <v>1</v>
      </c>
      <c r="T15" s="14">
        <f>IF(S15&lt;&gt;"",S15+1,IF(WEEKDAY(DATE($A$2,6,1))=3,DAY(DATE($A$2,6,1)),""))</f>
        <v>2</v>
      </c>
      <c r="U15" s="14">
        <f>IF(T15&lt;&gt;"",T15+1,IF(WEEKDAY(DATE($A$2,6,1))=4,DAY(DATE($A$2,6,1)),""))</f>
        <v>3</v>
      </c>
      <c r="V15" s="14">
        <f>IF(U15&lt;&gt;"",U15+1,IF(WEEKDAY(DATE($A$2,6,1))=5,DAY(DATE($A$2,6,1)),""))</f>
        <v>4</v>
      </c>
      <c r="W15" s="14">
        <f>IF(V15&lt;&gt;"",V15+1,IF(WEEKDAY(DATE($A$2,6,1))=6,DAY(DATE($A$2,6,1)),""))</f>
        <v>5</v>
      </c>
      <c r="X15" s="15">
        <f>IF(W15&lt;&gt;"",W15+1,IF(WEEKDAY(DATE($A$2,6,1))=7,DAY(DATE($A$2,6,1)),""))</f>
        <v>6</v>
      </c>
      <c r="Y15" s="32"/>
    </row>
    <row r="16" spans="1:25" ht="15">
      <c r="A16" s="32"/>
      <c r="B16" s="13">
        <f>H15+1</f>
        <v>5</v>
      </c>
      <c r="C16" s="14">
        <f aca="true" t="shared" si="6" ref="C16:H18">B16+1</f>
        <v>6</v>
      </c>
      <c r="D16" s="14">
        <f t="shared" si="6"/>
        <v>7</v>
      </c>
      <c r="E16" s="14">
        <f t="shared" si="6"/>
        <v>8</v>
      </c>
      <c r="F16" s="14">
        <f t="shared" si="6"/>
        <v>9</v>
      </c>
      <c r="G16" s="14">
        <f t="shared" si="6"/>
        <v>10</v>
      </c>
      <c r="H16" s="15">
        <f t="shared" si="6"/>
        <v>11</v>
      </c>
      <c r="I16" s="11"/>
      <c r="J16" s="13">
        <f>P15+1</f>
        <v>3</v>
      </c>
      <c r="K16" s="14">
        <f aca="true" t="shared" si="7" ref="K16:P18">J16+1</f>
        <v>4</v>
      </c>
      <c r="L16" s="14">
        <f t="shared" si="7"/>
        <v>5</v>
      </c>
      <c r="M16" s="14">
        <f t="shared" si="7"/>
        <v>6</v>
      </c>
      <c r="N16" s="14">
        <f t="shared" si="7"/>
        <v>7</v>
      </c>
      <c r="O16" s="14">
        <f t="shared" si="7"/>
        <v>8</v>
      </c>
      <c r="P16" s="15">
        <f t="shared" si="7"/>
        <v>9</v>
      </c>
      <c r="Q16" s="11"/>
      <c r="R16" s="13">
        <f>X15+1</f>
        <v>7</v>
      </c>
      <c r="S16" s="14">
        <f aca="true" t="shared" si="8" ref="S16:X18">R16+1</f>
        <v>8</v>
      </c>
      <c r="T16" s="14">
        <f t="shared" si="8"/>
        <v>9</v>
      </c>
      <c r="U16" s="14">
        <f t="shared" si="8"/>
        <v>10</v>
      </c>
      <c r="V16" s="14">
        <f t="shared" si="8"/>
        <v>11</v>
      </c>
      <c r="W16" s="14">
        <f t="shared" si="8"/>
        <v>12</v>
      </c>
      <c r="X16" s="15">
        <f t="shared" si="8"/>
        <v>13</v>
      </c>
      <c r="Y16" s="32"/>
    </row>
    <row r="17" spans="1:25" ht="15">
      <c r="A17" s="32"/>
      <c r="B17" s="13">
        <f>H16+1</f>
        <v>12</v>
      </c>
      <c r="C17" s="14">
        <f t="shared" si="6"/>
        <v>13</v>
      </c>
      <c r="D17" s="14">
        <f t="shared" si="6"/>
        <v>14</v>
      </c>
      <c r="E17" s="14">
        <f t="shared" si="6"/>
        <v>15</v>
      </c>
      <c r="F17" s="14">
        <f t="shared" si="6"/>
        <v>16</v>
      </c>
      <c r="G17" s="14">
        <f t="shared" si="6"/>
        <v>17</v>
      </c>
      <c r="H17" s="15">
        <f t="shared" si="6"/>
        <v>18</v>
      </c>
      <c r="I17" s="11"/>
      <c r="J17" s="13">
        <f>P16+1</f>
        <v>10</v>
      </c>
      <c r="K17" s="14">
        <f t="shared" si="7"/>
        <v>11</v>
      </c>
      <c r="L17" s="14">
        <f t="shared" si="7"/>
        <v>12</v>
      </c>
      <c r="M17" s="14">
        <f t="shared" si="7"/>
        <v>13</v>
      </c>
      <c r="N17" s="14">
        <f t="shared" si="7"/>
        <v>14</v>
      </c>
      <c r="O17" s="14">
        <f t="shared" si="7"/>
        <v>15</v>
      </c>
      <c r="P17" s="15">
        <f t="shared" si="7"/>
        <v>16</v>
      </c>
      <c r="Q17" s="11"/>
      <c r="R17" s="13">
        <f>X16+1</f>
        <v>14</v>
      </c>
      <c r="S17" s="14">
        <f t="shared" si="8"/>
        <v>15</v>
      </c>
      <c r="T17" s="14">
        <f t="shared" si="8"/>
        <v>16</v>
      </c>
      <c r="U17" s="14">
        <f t="shared" si="8"/>
        <v>17</v>
      </c>
      <c r="V17" s="14">
        <f t="shared" si="8"/>
        <v>18</v>
      </c>
      <c r="W17" s="14">
        <f t="shared" si="8"/>
        <v>19</v>
      </c>
      <c r="X17" s="15">
        <f t="shared" si="8"/>
        <v>20</v>
      </c>
      <c r="Y17" s="32"/>
    </row>
    <row r="18" spans="1:25" ht="15">
      <c r="A18" s="32"/>
      <c r="B18" s="13">
        <f>H17+1</f>
        <v>19</v>
      </c>
      <c r="C18" s="14">
        <f t="shared" si="6"/>
        <v>20</v>
      </c>
      <c r="D18" s="14">
        <f t="shared" si="6"/>
        <v>21</v>
      </c>
      <c r="E18" s="14">
        <f t="shared" si="6"/>
        <v>22</v>
      </c>
      <c r="F18" s="14">
        <f t="shared" si="6"/>
        <v>23</v>
      </c>
      <c r="G18" s="14">
        <f t="shared" si="6"/>
        <v>24</v>
      </c>
      <c r="H18" s="15">
        <f t="shared" si="6"/>
        <v>25</v>
      </c>
      <c r="I18" s="11"/>
      <c r="J18" s="13">
        <f>P17+1</f>
        <v>17</v>
      </c>
      <c r="K18" s="14">
        <f t="shared" si="7"/>
        <v>18</v>
      </c>
      <c r="L18" s="14">
        <f t="shared" si="7"/>
        <v>19</v>
      </c>
      <c r="M18" s="14">
        <f t="shared" si="7"/>
        <v>20</v>
      </c>
      <c r="N18" s="14">
        <f t="shared" si="7"/>
        <v>21</v>
      </c>
      <c r="O18" s="14">
        <f t="shared" si="7"/>
        <v>22</v>
      </c>
      <c r="P18" s="15">
        <f t="shared" si="7"/>
        <v>23</v>
      </c>
      <c r="Q18" s="11"/>
      <c r="R18" s="13">
        <f>X17+1</f>
        <v>21</v>
      </c>
      <c r="S18" s="14">
        <f t="shared" si="8"/>
        <v>22</v>
      </c>
      <c r="T18" s="14">
        <f t="shared" si="8"/>
        <v>23</v>
      </c>
      <c r="U18" s="14">
        <f t="shared" si="8"/>
        <v>24</v>
      </c>
      <c r="V18" s="14">
        <f t="shared" si="8"/>
        <v>25</v>
      </c>
      <c r="W18" s="14">
        <f t="shared" si="8"/>
        <v>26</v>
      </c>
      <c r="X18" s="15">
        <f t="shared" si="8"/>
        <v>27</v>
      </c>
      <c r="Y18" s="32"/>
    </row>
    <row r="19" spans="1:25" ht="15">
      <c r="A19" s="32"/>
      <c r="B19" s="13">
        <f>IF(H18&lt;DAY(EOMONTH(DATE($A$2,4,1),0)),H18+1,"")</f>
        <v>26</v>
      </c>
      <c r="C19" s="14">
        <f aca="true" t="shared" si="9" ref="C19:H19">IF(B19&lt;DAY(EOMONTH(DATE($A$2,4,1),0)),B19+1,"")</f>
        <v>27</v>
      </c>
      <c r="D19" s="14">
        <f t="shared" si="9"/>
        <v>28</v>
      </c>
      <c r="E19" s="14">
        <f t="shared" si="9"/>
        <v>29</v>
      </c>
      <c r="F19" s="14">
        <f t="shared" si="9"/>
        <v>30</v>
      </c>
      <c r="G19" s="14">
        <f t="shared" si="9"/>
      </c>
      <c r="H19" s="15">
        <f t="shared" si="9"/>
      </c>
      <c r="I19" s="11"/>
      <c r="J19" s="13">
        <f>IF(P18&lt;DAY(EOMONTH(DATE($A$2,5,1),0)),P18+1,"")</f>
        <v>24</v>
      </c>
      <c r="K19" s="14">
        <f aca="true" t="shared" si="10" ref="K19:P19">IF(J19&lt;DAY(EOMONTH(DATE($A$2,5,1),0)),J19+1,"")</f>
        <v>25</v>
      </c>
      <c r="L19" s="14">
        <f t="shared" si="10"/>
        <v>26</v>
      </c>
      <c r="M19" s="14">
        <f t="shared" si="10"/>
        <v>27</v>
      </c>
      <c r="N19" s="14">
        <f t="shared" si="10"/>
        <v>28</v>
      </c>
      <c r="O19" s="14">
        <f t="shared" si="10"/>
        <v>29</v>
      </c>
      <c r="P19" s="15">
        <f t="shared" si="10"/>
        <v>30</v>
      </c>
      <c r="Q19" s="11"/>
      <c r="R19" s="13">
        <f>IF(X18&lt;DAY(EOMONTH(DATE($A$2,6,1),0)),X18+1,"")</f>
        <v>28</v>
      </c>
      <c r="S19" s="14">
        <f aca="true" t="shared" si="11" ref="S19:X19">IF(R19&lt;DAY(EOMONTH(DATE($A$2,6,1),0)),R19+1,"")</f>
        <v>29</v>
      </c>
      <c r="T19" s="14">
        <f t="shared" si="11"/>
        <v>30</v>
      </c>
      <c r="U19" s="14">
        <f t="shared" si="11"/>
      </c>
      <c r="V19" s="14">
        <f t="shared" si="11"/>
      </c>
      <c r="W19" s="14">
        <f t="shared" si="11"/>
      </c>
      <c r="X19" s="15">
        <f t="shared" si="11"/>
      </c>
      <c r="Y19" s="32"/>
    </row>
    <row r="20" spans="1:25" ht="15.75" thickBot="1">
      <c r="A20" s="32"/>
      <c r="B20" s="16">
        <f>IF(H19&lt;DAY(EOMONTH(DATE($A$2,4,1),0)),H19+1,"")</f>
      </c>
      <c r="C20" s="17">
        <f>IF(B20&lt;DAY(EOMONTH(DATE($A$2,4,1),0)),B20+1,"")</f>
      </c>
      <c r="D20" s="17">
        <f>IF(C20&lt;DAY(EOMONTH(DATE($A$2,4,1),0)),C20+1,"")</f>
      </c>
      <c r="E20" s="17">
        <f>IF(D20&lt;DAY(EOMONTH(DATE($A$2,4,1),0)),D20+1,"")</f>
      </c>
      <c r="F20" s="17">
        <f>IF(E20&lt;DAY(EOMONTH(DATE($A$2,4,1),0)),E20+1,"")</f>
      </c>
      <c r="G20" s="17">
        <f>IF(F20&lt;DAY(EOMONTH(DATE($A$2,4,1),0)),F20+1,"")</f>
      </c>
      <c r="H20" s="18">
        <f>IF(G20&lt;DAY(EOMONTH($A$2,1)),G20+1,"")</f>
      </c>
      <c r="I20" s="11"/>
      <c r="J20" s="16">
        <f>IF(P19&lt;DAY(EOMONTH(DATE($A$2,5,1),0)),P19+1,"")</f>
        <v>31</v>
      </c>
      <c r="K20" s="17">
        <f>IF(J20&lt;DAY(EOMONTH(DATE($A$2,5,1),0)),J20+1,"")</f>
      </c>
      <c r="L20" s="17">
        <f>IF(K20&lt;DAY(EOMONTH(DATE($A$2,5,1),0)),K20+1,"")</f>
      </c>
      <c r="M20" s="17">
        <f>IF(L20&lt;DAY(EOMONTH(DATE($A$2,5,1),0)),L20+1,"")</f>
      </c>
      <c r="N20" s="17">
        <f>IF(M20&lt;DAY(EOMONTH(DATE($A$2,5,1),0)),M20+1,"")</f>
      </c>
      <c r="O20" s="17">
        <f>IF(N20&lt;DAY(EOMONTH(DATE($A$2,5,1),0)),N20+1,"")</f>
      </c>
      <c r="P20" s="18">
        <f>IF(O20&lt;DAY(EOMONTH($A$2,1)),O20+1,"")</f>
      </c>
      <c r="Q20" s="11"/>
      <c r="R20" s="16">
        <f>IF(X19&lt;DAY(EOMONTH(DATE($A$2,6,1),0)),X19+1,"")</f>
      </c>
      <c r="S20" s="17">
        <f>IF(R20&lt;DAY(EOMONTH(DATE($A$2,6,1),0)),R20+1,"")</f>
      </c>
      <c r="T20" s="17">
        <f>IF(S20&lt;DAY(EOMONTH(DATE($A$2,6,1),0)),S20+1,"")</f>
      </c>
      <c r="U20" s="17">
        <f>IF(T20&lt;DAY(EOMONTH(DATE($A$2,6,1),0)),T20+1,"")</f>
      </c>
      <c r="V20" s="17">
        <f>IF(U20&lt;DAY(EOMONTH(DATE($A$2,6,1),0)),U20+1,"")</f>
      </c>
      <c r="W20" s="17">
        <f>IF(V20&lt;DAY(EOMONTH(DATE($A$2,6,1),0)),V20+1,"")</f>
      </c>
      <c r="X20" s="18">
        <f>IF(W20&lt;DAY(EOMONTH($A$2,1)),W20+1,"")</f>
      </c>
      <c r="Y20" s="32"/>
    </row>
    <row r="21" spans="1:25" ht="21" thickBot="1" thickTop="1">
      <c r="A21" s="32"/>
      <c r="B21" s="21" t="s">
        <v>12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32"/>
    </row>
    <row r="22" spans="1:25" ht="27" customHeight="1" thickTop="1">
      <c r="A22" s="32"/>
      <c r="B22" s="23" t="str">
        <f>CONCATENATE("JULY -",$A$2)</f>
        <v>JULY -2015</v>
      </c>
      <c r="C22" s="24"/>
      <c r="D22" s="24"/>
      <c r="E22" s="24"/>
      <c r="F22" s="24"/>
      <c r="G22" s="24"/>
      <c r="H22" s="25"/>
      <c r="I22" s="12"/>
      <c r="J22" s="23" t="str">
        <f>CONCATENATE("AUGUST -",$A$2)</f>
        <v>AUGUST -2015</v>
      </c>
      <c r="K22" s="24"/>
      <c r="L22" s="24"/>
      <c r="M22" s="24"/>
      <c r="N22" s="24"/>
      <c r="O22" s="24"/>
      <c r="P22" s="25"/>
      <c r="Q22" s="12"/>
      <c r="R22" s="23" t="str">
        <f>CONCATENATE("SEPTEMBER -",$A$2)</f>
        <v>SEPTEMBER -2015</v>
      </c>
      <c r="S22" s="24"/>
      <c r="T22" s="24"/>
      <c r="U22" s="24"/>
      <c r="V22" s="24"/>
      <c r="W22" s="24"/>
      <c r="X22" s="25"/>
      <c r="Y22" s="32"/>
    </row>
    <row r="23" spans="1:25" ht="15">
      <c r="A23" s="32"/>
      <c r="B23" s="6" t="s">
        <v>2</v>
      </c>
      <c r="C23" s="5" t="s">
        <v>3</v>
      </c>
      <c r="D23" s="5" t="s">
        <v>4</v>
      </c>
      <c r="E23" s="5" t="s">
        <v>5</v>
      </c>
      <c r="F23" s="5" t="s">
        <v>6</v>
      </c>
      <c r="G23" s="5" t="s">
        <v>7</v>
      </c>
      <c r="H23" s="7" t="s">
        <v>8</v>
      </c>
      <c r="I23" s="11"/>
      <c r="J23" s="6" t="s">
        <v>2</v>
      </c>
      <c r="K23" s="5" t="s">
        <v>3</v>
      </c>
      <c r="L23" s="5" t="s">
        <v>4</v>
      </c>
      <c r="M23" s="5" t="s">
        <v>5</v>
      </c>
      <c r="N23" s="5" t="s">
        <v>6</v>
      </c>
      <c r="O23" s="5" t="s">
        <v>7</v>
      </c>
      <c r="P23" s="7" t="s">
        <v>8</v>
      </c>
      <c r="Q23" s="11"/>
      <c r="R23" s="6" t="s">
        <v>2</v>
      </c>
      <c r="S23" s="5" t="s">
        <v>3</v>
      </c>
      <c r="T23" s="5" t="s">
        <v>4</v>
      </c>
      <c r="U23" s="5" t="s">
        <v>5</v>
      </c>
      <c r="V23" s="5" t="s">
        <v>6</v>
      </c>
      <c r="W23" s="5" t="s">
        <v>7</v>
      </c>
      <c r="X23" s="7" t="s">
        <v>8</v>
      </c>
      <c r="Y23" s="32"/>
    </row>
    <row r="24" spans="1:25" ht="15">
      <c r="A24" s="32"/>
      <c r="B24" s="13">
        <f>IF(WEEKDAY(DATE($A$2,7,1))=1,DAY(DATE($A$2,7,1)),"")</f>
      </c>
      <c r="C24" s="14">
        <f>IF(B24&lt;&gt;"",B24+1,IF(WEEKDAY(DATE($A$2,7,1))=2,DAY(DATE($A$2,7,1)),""))</f>
      </c>
      <c r="D24" s="14">
        <f>IF(C24&lt;&gt;"",C24+1,IF(WEEKDAY(DATE($A$2,7,1))=3,DAY(DATE($A$2,7,1)),""))</f>
      </c>
      <c r="E24" s="14">
        <f>IF(D24&lt;&gt;"",D24+1,IF(WEEKDAY(DATE($A$2,7,1))=4,DAY(DATE($A$2,7,1)),""))</f>
        <v>1</v>
      </c>
      <c r="F24" s="14">
        <f>IF(E24&lt;&gt;"",E24+1,IF(WEEKDAY(DATE($A$2,7,1))=5,DAY(DATE($A$2,7,1)),""))</f>
        <v>2</v>
      </c>
      <c r="G24" s="14">
        <f>IF(F24&lt;&gt;"",F24+1,IF(WEEKDAY(DATE($A$2,7,1))=6,DAY(DATE($A$2,7,1)),""))</f>
        <v>3</v>
      </c>
      <c r="H24" s="15">
        <f>IF(G24&lt;&gt;"",G24+1,IF(WEEKDAY(DATE($A$2,7,1))=7,DAY(DATE($A$2,7,1)),""))</f>
        <v>4</v>
      </c>
      <c r="I24" s="11"/>
      <c r="J24" s="13">
        <f>IF(WEEKDAY(DATE($A$2,8,1))=1,DAY(DATE($A$2,8,1)),"")</f>
      </c>
      <c r="K24" s="14">
        <f>IF(J24&lt;&gt;"",J24+1,IF(WEEKDAY(DATE($A$2,8,1))=2,DAY(DATE($A$2,8,1)),""))</f>
      </c>
      <c r="L24" s="14">
        <f>IF(K24&lt;&gt;"",K24+1,IF(WEEKDAY(DATE($A$2,8,1))=3,DAY(DATE($A$2,8,1)),""))</f>
      </c>
      <c r="M24" s="14">
        <f>IF(L24&lt;&gt;"",L24+1,IF(WEEKDAY(DATE($A$2,8,1))=4,DAY(DATE($A$2,8,1)),""))</f>
      </c>
      <c r="N24" s="14">
        <f>IF(M24&lt;&gt;"",M24+1,IF(WEEKDAY(DATE($A$2,8,1))=5,DAY(DATE($A$2,8,1)),""))</f>
      </c>
      <c r="O24" s="14">
        <f>IF(N24&lt;&gt;"",N24+1,IF(WEEKDAY(DATE($A$2,8,1))=6,DAY(DATE($A$2,8,1)),""))</f>
      </c>
      <c r="P24" s="15">
        <f>IF(O24&lt;&gt;"",O24+1,IF(WEEKDAY(DATE($A$2,8,1))=7,DAY(DATE($A$2,8,1)),""))</f>
        <v>1</v>
      </c>
      <c r="Q24" s="11"/>
      <c r="R24" s="13">
        <f>IF(WEEKDAY(DATE($A$2,9,1))=1,DAY(DATE($A$2,9,1)),"")</f>
      </c>
      <c r="S24" s="14">
        <f>IF(R24&lt;&gt;"",R24+1,IF(WEEKDAY(DATE($A$2,9,1))=2,DAY(DATE($A$2,9,1)),""))</f>
      </c>
      <c r="T24" s="14">
        <f>IF(S24&lt;&gt;"",S24+1,IF(WEEKDAY(DATE($A$2,9,1))=3,DAY(DATE($A$2,9,1)),""))</f>
        <v>1</v>
      </c>
      <c r="U24" s="14">
        <f>IF(T24&lt;&gt;"",T24+1,IF(WEEKDAY(DATE($A$2,9,1))=4,DAY(DATE($A$2,9,1)),""))</f>
        <v>2</v>
      </c>
      <c r="V24" s="14">
        <f>IF(U24&lt;&gt;"",U24+1,IF(WEEKDAY(DATE($A$2,9,1))=5,DAY(DATE($A$2,9,1)),""))</f>
        <v>3</v>
      </c>
      <c r="W24" s="14">
        <f>IF(V24&lt;&gt;"",V24+1,IF(WEEKDAY(DATE($A$2,9,1))=6,DAY(DATE($A$2,9,1)),""))</f>
        <v>4</v>
      </c>
      <c r="X24" s="15">
        <f>IF(W24&lt;&gt;"",W24+1,IF(WEEKDAY(DATE($A$2,9,1))=7,DAY(DATE($A$2,9,1)),""))</f>
        <v>5</v>
      </c>
      <c r="Y24" s="32"/>
    </row>
    <row r="25" spans="1:25" ht="15">
      <c r="A25" s="32"/>
      <c r="B25" s="13">
        <f>H24+1</f>
        <v>5</v>
      </c>
      <c r="C25" s="14">
        <f aca="true" t="shared" si="12" ref="C25:H27">B25+1</f>
        <v>6</v>
      </c>
      <c r="D25" s="14">
        <f t="shared" si="12"/>
        <v>7</v>
      </c>
      <c r="E25" s="14">
        <f t="shared" si="12"/>
        <v>8</v>
      </c>
      <c r="F25" s="14">
        <f t="shared" si="12"/>
        <v>9</v>
      </c>
      <c r="G25" s="14">
        <f t="shared" si="12"/>
        <v>10</v>
      </c>
      <c r="H25" s="15">
        <f t="shared" si="12"/>
        <v>11</v>
      </c>
      <c r="I25" s="11"/>
      <c r="J25" s="13">
        <f>P24+1</f>
        <v>2</v>
      </c>
      <c r="K25" s="14">
        <f aca="true" t="shared" si="13" ref="K25:P27">J25+1</f>
        <v>3</v>
      </c>
      <c r="L25" s="14">
        <f t="shared" si="13"/>
        <v>4</v>
      </c>
      <c r="M25" s="14">
        <f t="shared" si="13"/>
        <v>5</v>
      </c>
      <c r="N25" s="14">
        <f t="shared" si="13"/>
        <v>6</v>
      </c>
      <c r="O25" s="14">
        <f t="shared" si="13"/>
        <v>7</v>
      </c>
      <c r="P25" s="15">
        <f t="shared" si="13"/>
        <v>8</v>
      </c>
      <c r="Q25" s="11"/>
      <c r="R25" s="13">
        <f>X24+1</f>
        <v>6</v>
      </c>
      <c r="S25" s="14">
        <f aca="true" t="shared" si="14" ref="S25:X27">R25+1</f>
        <v>7</v>
      </c>
      <c r="T25" s="14">
        <f t="shared" si="14"/>
        <v>8</v>
      </c>
      <c r="U25" s="14">
        <f t="shared" si="14"/>
        <v>9</v>
      </c>
      <c r="V25" s="14">
        <f t="shared" si="14"/>
        <v>10</v>
      </c>
      <c r="W25" s="14">
        <f t="shared" si="14"/>
        <v>11</v>
      </c>
      <c r="X25" s="15">
        <f t="shared" si="14"/>
        <v>12</v>
      </c>
      <c r="Y25" s="32"/>
    </row>
    <row r="26" spans="1:25" ht="15">
      <c r="A26" s="32"/>
      <c r="B26" s="13">
        <f>H25+1</f>
        <v>12</v>
      </c>
      <c r="C26" s="14">
        <f t="shared" si="12"/>
        <v>13</v>
      </c>
      <c r="D26" s="14">
        <f t="shared" si="12"/>
        <v>14</v>
      </c>
      <c r="E26" s="14">
        <f t="shared" si="12"/>
        <v>15</v>
      </c>
      <c r="F26" s="14">
        <f t="shared" si="12"/>
        <v>16</v>
      </c>
      <c r="G26" s="14">
        <f t="shared" si="12"/>
        <v>17</v>
      </c>
      <c r="H26" s="15">
        <f t="shared" si="12"/>
        <v>18</v>
      </c>
      <c r="I26" s="11"/>
      <c r="J26" s="13">
        <f>P25+1</f>
        <v>9</v>
      </c>
      <c r="K26" s="14">
        <f t="shared" si="13"/>
        <v>10</v>
      </c>
      <c r="L26" s="14">
        <f t="shared" si="13"/>
        <v>11</v>
      </c>
      <c r="M26" s="14">
        <f t="shared" si="13"/>
        <v>12</v>
      </c>
      <c r="N26" s="14">
        <f t="shared" si="13"/>
        <v>13</v>
      </c>
      <c r="O26" s="14">
        <f t="shared" si="13"/>
        <v>14</v>
      </c>
      <c r="P26" s="15">
        <f t="shared" si="13"/>
        <v>15</v>
      </c>
      <c r="Q26" s="11"/>
      <c r="R26" s="13">
        <f>X25+1</f>
        <v>13</v>
      </c>
      <c r="S26" s="14">
        <f t="shared" si="14"/>
        <v>14</v>
      </c>
      <c r="T26" s="14">
        <f t="shared" si="14"/>
        <v>15</v>
      </c>
      <c r="U26" s="14">
        <f t="shared" si="14"/>
        <v>16</v>
      </c>
      <c r="V26" s="14">
        <f t="shared" si="14"/>
        <v>17</v>
      </c>
      <c r="W26" s="14">
        <f t="shared" si="14"/>
        <v>18</v>
      </c>
      <c r="X26" s="15">
        <f t="shared" si="14"/>
        <v>19</v>
      </c>
      <c r="Y26" s="32"/>
    </row>
    <row r="27" spans="1:25" ht="15">
      <c r="A27" s="32"/>
      <c r="B27" s="13">
        <f>H26+1</f>
        <v>19</v>
      </c>
      <c r="C27" s="14">
        <f t="shared" si="12"/>
        <v>20</v>
      </c>
      <c r="D27" s="14">
        <f t="shared" si="12"/>
        <v>21</v>
      </c>
      <c r="E27" s="14">
        <f t="shared" si="12"/>
        <v>22</v>
      </c>
      <c r="F27" s="14">
        <f t="shared" si="12"/>
        <v>23</v>
      </c>
      <c r="G27" s="14">
        <f t="shared" si="12"/>
        <v>24</v>
      </c>
      <c r="H27" s="15">
        <f t="shared" si="12"/>
        <v>25</v>
      </c>
      <c r="I27" s="11"/>
      <c r="J27" s="13">
        <f>P26+1</f>
        <v>16</v>
      </c>
      <c r="K27" s="14">
        <f t="shared" si="13"/>
        <v>17</v>
      </c>
      <c r="L27" s="14">
        <f t="shared" si="13"/>
        <v>18</v>
      </c>
      <c r="M27" s="14">
        <f t="shared" si="13"/>
        <v>19</v>
      </c>
      <c r="N27" s="14">
        <f t="shared" si="13"/>
        <v>20</v>
      </c>
      <c r="O27" s="14">
        <f t="shared" si="13"/>
        <v>21</v>
      </c>
      <c r="P27" s="15">
        <f t="shared" si="13"/>
        <v>22</v>
      </c>
      <c r="Q27" s="11"/>
      <c r="R27" s="13">
        <f>X26+1</f>
        <v>20</v>
      </c>
      <c r="S27" s="14">
        <f t="shared" si="14"/>
        <v>21</v>
      </c>
      <c r="T27" s="14">
        <f t="shared" si="14"/>
        <v>22</v>
      </c>
      <c r="U27" s="14">
        <f t="shared" si="14"/>
        <v>23</v>
      </c>
      <c r="V27" s="14">
        <f t="shared" si="14"/>
        <v>24</v>
      </c>
      <c r="W27" s="14">
        <f t="shared" si="14"/>
        <v>25</v>
      </c>
      <c r="X27" s="15">
        <f t="shared" si="14"/>
        <v>26</v>
      </c>
      <c r="Y27" s="32"/>
    </row>
    <row r="28" spans="1:25" ht="15">
      <c r="A28" s="32"/>
      <c r="B28" s="13">
        <f>IF(H27&lt;DAY(EOMONTH(DATE($A$2,7,1),0)),H27+1,"")</f>
        <v>26</v>
      </c>
      <c r="C28" s="14">
        <f aca="true" t="shared" si="15" ref="C28:H28">IF(B28&lt;DAY(EOMONTH(DATE($A$2,7,1),0)),B28+1,"")</f>
        <v>27</v>
      </c>
      <c r="D28" s="14">
        <f t="shared" si="15"/>
        <v>28</v>
      </c>
      <c r="E28" s="14">
        <f t="shared" si="15"/>
        <v>29</v>
      </c>
      <c r="F28" s="14">
        <f t="shared" si="15"/>
        <v>30</v>
      </c>
      <c r="G28" s="14">
        <f t="shared" si="15"/>
        <v>31</v>
      </c>
      <c r="H28" s="15">
        <f t="shared" si="15"/>
      </c>
      <c r="I28" s="11"/>
      <c r="J28" s="13">
        <f>IF(P27&lt;DAY(EOMONTH(DATE($A$2,8,1),0)),P27+1,"")</f>
        <v>23</v>
      </c>
      <c r="K28" s="14">
        <f aca="true" t="shared" si="16" ref="K28:P28">IF(J28&lt;DAY(EOMONTH(DATE($A$2,8,1),0)),J28+1,"")</f>
        <v>24</v>
      </c>
      <c r="L28" s="14">
        <f t="shared" si="16"/>
        <v>25</v>
      </c>
      <c r="M28" s="14">
        <f t="shared" si="16"/>
        <v>26</v>
      </c>
      <c r="N28" s="14">
        <f t="shared" si="16"/>
        <v>27</v>
      </c>
      <c r="O28" s="14">
        <f t="shared" si="16"/>
        <v>28</v>
      </c>
      <c r="P28" s="15">
        <f t="shared" si="16"/>
        <v>29</v>
      </c>
      <c r="Q28" s="11"/>
      <c r="R28" s="13">
        <f>IF(X27&lt;DAY(EOMONTH(DATE($A$2,9,1),0)),X27+1,"")</f>
        <v>27</v>
      </c>
      <c r="S28" s="14">
        <f aca="true" t="shared" si="17" ref="S28:X29">IF(R28&lt;DAY(EOMONTH(DATE($A$2,9,1),0)),R28+1,"")</f>
        <v>28</v>
      </c>
      <c r="T28" s="14">
        <f t="shared" si="17"/>
        <v>29</v>
      </c>
      <c r="U28" s="14">
        <f t="shared" si="17"/>
        <v>30</v>
      </c>
      <c r="V28" s="14">
        <f t="shared" si="17"/>
      </c>
      <c r="W28" s="14">
        <f t="shared" si="17"/>
      </c>
      <c r="X28" s="15">
        <f t="shared" si="17"/>
      </c>
      <c r="Y28" s="32"/>
    </row>
    <row r="29" spans="1:25" ht="15.75" thickBot="1">
      <c r="A29" s="32"/>
      <c r="B29" s="16">
        <f>IF(H28&lt;DAY(EOMONTH(DATE($A$2,7,1),0)),H28+1,"")</f>
      </c>
      <c r="C29" s="17">
        <f>IF(B29&lt;DAY(EOMONTH(DATE($A$2,7,1),0)),B29+1,"")</f>
      </c>
      <c r="D29" s="17">
        <f>IF(C29&lt;DAY(EOMONTH($A$2,1)),C29+1,"")</f>
      </c>
      <c r="E29" s="17">
        <f>IF(D29&lt;DAY(EOMONTH($A$2,1)),D29+1,"")</f>
      </c>
      <c r="F29" s="17">
        <f>IF(E29&lt;DAY(EOMONTH($A$2,1)),E29+1,"")</f>
      </c>
      <c r="G29" s="17">
        <f>IF(F29&lt;DAY(EOMONTH($A$2,1)),F29+1,"")</f>
      </c>
      <c r="H29" s="18">
        <f>IF(G29&lt;DAY(EOMONTH($A$2,1)),G29+1,"")</f>
      </c>
      <c r="I29" s="11"/>
      <c r="J29" s="16">
        <f>IF(P28&lt;DAY(EOMONTH(DATE($A$2,8,1),0)),P28+1,"")</f>
        <v>30</v>
      </c>
      <c r="K29" s="17">
        <f>IF(J29&lt;DAY(EOMONTH(DATE($A$2,8,1),0)),J29+1,"")</f>
        <v>31</v>
      </c>
      <c r="L29" s="17">
        <f>IF(K29&lt;DAY(EOMONTH(DATE($A$2,8,1),0)),K29+1,"")</f>
      </c>
      <c r="M29" s="17">
        <f>IF(L29&lt;DAY(EOMONTH(DATE($A$2,8,1),0)),L29+1,"")</f>
      </c>
      <c r="N29" s="17">
        <f>IF(M29&lt;DAY(EOMONTH(DATE($A$2,8,1),0)),M29+1,"")</f>
      </c>
      <c r="O29" s="17">
        <f>IF(N29&lt;DAY(EOMONTH(DATE($A$2,8,1),0)),N29+1,"")</f>
      </c>
      <c r="P29" s="18">
        <f>IF(O29&lt;DAY(EOMONTH($A$2,1)),O29+1,"")</f>
      </c>
      <c r="Q29" s="11"/>
      <c r="R29" s="16">
        <f>IF(X28&lt;DAY(EOMONTH(DATE($A$2,9,1),0)),X28+1,"")</f>
      </c>
      <c r="S29" s="17">
        <f t="shared" si="17"/>
      </c>
      <c r="T29" s="17">
        <f t="shared" si="17"/>
      </c>
      <c r="U29" s="17">
        <f t="shared" si="17"/>
      </c>
      <c r="V29" s="17">
        <f t="shared" si="17"/>
      </c>
      <c r="W29" s="17">
        <f t="shared" si="17"/>
      </c>
      <c r="X29" s="18">
        <f t="shared" si="17"/>
      </c>
      <c r="Y29" s="32"/>
    </row>
    <row r="30" spans="1:25" ht="21" thickBot="1" thickTop="1">
      <c r="A30" s="32"/>
      <c r="B30" s="21" t="s">
        <v>12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32"/>
    </row>
    <row r="31" spans="1:25" ht="27" customHeight="1" thickTop="1">
      <c r="A31" s="32"/>
      <c r="B31" s="23" t="str">
        <f>CONCATENATE("OCTOBER -",$A$2)</f>
        <v>OCTOBER -2015</v>
      </c>
      <c r="C31" s="24"/>
      <c r="D31" s="24"/>
      <c r="E31" s="24"/>
      <c r="F31" s="24"/>
      <c r="G31" s="24"/>
      <c r="H31" s="25"/>
      <c r="I31" s="12"/>
      <c r="J31" s="23" t="str">
        <f>CONCATENATE("NOVEMBER -",$A$2)</f>
        <v>NOVEMBER -2015</v>
      </c>
      <c r="K31" s="24"/>
      <c r="L31" s="24"/>
      <c r="M31" s="24"/>
      <c r="N31" s="24"/>
      <c r="O31" s="24"/>
      <c r="P31" s="25"/>
      <c r="Q31" s="12"/>
      <c r="R31" s="23" t="str">
        <f>CONCATENATE("DECEMBER -",$A$2)</f>
        <v>DECEMBER -2015</v>
      </c>
      <c r="S31" s="24"/>
      <c r="T31" s="24"/>
      <c r="U31" s="24"/>
      <c r="V31" s="24"/>
      <c r="W31" s="24"/>
      <c r="X31" s="25"/>
      <c r="Y31" s="32"/>
    </row>
    <row r="32" spans="1:25" ht="15">
      <c r="A32" s="32"/>
      <c r="B32" s="6" t="s">
        <v>2</v>
      </c>
      <c r="C32" s="5" t="s">
        <v>3</v>
      </c>
      <c r="D32" s="5" t="s">
        <v>4</v>
      </c>
      <c r="E32" s="5" t="s">
        <v>5</v>
      </c>
      <c r="F32" s="5" t="s">
        <v>6</v>
      </c>
      <c r="G32" s="5" t="s">
        <v>7</v>
      </c>
      <c r="H32" s="7" t="s">
        <v>8</v>
      </c>
      <c r="I32" s="11"/>
      <c r="J32" s="6" t="s">
        <v>2</v>
      </c>
      <c r="K32" s="5" t="s">
        <v>3</v>
      </c>
      <c r="L32" s="5" t="s">
        <v>4</v>
      </c>
      <c r="M32" s="5" t="s">
        <v>5</v>
      </c>
      <c r="N32" s="5" t="s">
        <v>6</v>
      </c>
      <c r="O32" s="5" t="s">
        <v>7</v>
      </c>
      <c r="P32" s="7" t="s">
        <v>8</v>
      </c>
      <c r="Q32" s="11"/>
      <c r="R32" s="6" t="s">
        <v>2</v>
      </c>
      <c r="S32" s="5" t="s">
        <v>3</v>
      </c>
      <c r="T32" s="5" t="s">
        <v>4</v>
      </c>
      <c r="U32" s="5" t="s">
        <v>5</v>
      </c>
      <c r="V32" s="5" t="s">
        <v>6</v>
      </c>
      <c r="W32" s="5" t="s">
        <v>7</v>
      </c>
      <c r="X32" s="7" t="s">
        <v>8</v>
      </c>
      <c r="Y32" s="32"/>
    </row>
    <row r="33" spans="1:25" ht="15">
      <c r="A33" s="32"/>
      <c r="B33" s="13">
        <f>IF(WEEKDAY(DATE($A$2,10,1))=1,DAY(DATE($A$2,10,1)),"")</f>
      </c>
      <c r="C33" s="14">
        <f>IF(B33&lt;&gt;"",B33+1,IF(WEEKDAY(DATE($A$2,10,1))=2,DAY(DATE($A$2,10,1)),""))</f>
      </c>
      <c r="D33" s="14">
        <f>IF(C33&lt;&gt;"",C33+1,IF(WEEKDAY(DATE($A$2,10,1))=3,DAY(DATE($A$2,10,1)),""))</f>
      </c>
      <c r="E33" s="14">
        <f>IF(D33&lt;&gt;"",D33+1,IF(WEEKDAY(DATE($A$2,10,1))=4,DAY(DATE($A$2,10,1)),""))</f>
      </c>
      <c r="F33" s="14">
        <f>IF(E33&lt;&gt;"",E33+1,IF(WEEKDAY(DATE($A$2,10,1))=5,DAY(DATE($A$2,10,1)),""))</f>
        <v>1</v>
      </c>
      <c r="G33" s="14">
        <f>IF(F33&lt;&gt;"",F33+1,IF(WEEKDAY(DATE($A$2,10,1))=6,DAY(DATE($A$2,10,1)),""))</f>
        <v>2</v>
      </c>
      <c r="H33" s="15">
        <f>IF(G33&lt;&gt;"",G33+1,IF(WEEKDAY(DATE($A$2,10,1))=7,DAY(DATE($A$2,10,1)),""))</f>
        <v>3</v>
      </c>
      <c r="I33" s="11"/>
      <c r="J33" s="13">
        <f>IF(WEEKDAY(DATE($A$2,11,1))=1,DAY(DATE($A$2,11,1)),"")</f>
        <v>1</v>
      </c>
      <c r="K33" s="14">
        <f>IF(J33&lt;&gt;"",J33+1,IF(WEEKDAY(DATE($A$2,11,1))=2,DAY(DATE($A$2,11,1)),""))</f>
        <v>2</v>
      </c>
      <c r="L33" s="14">
        <f>IF(K33&lt;&gt;"",K33+1,IF(WEEKDAY(DATE($A$2,11,1))=3,DAY(DATE($A$2,11,1)),""))</f>
        <v>3</v>
      </c>
      <c r="M33" s="14">
        <f>IF(L33&lt;&gt;"",L33+1,IF(WEEKDAY(DATE($A$2,11,1))=4,DAY(DATE($A$2,11,1)),""))</f>
        <v>4</v>
      </c>
      <c r="N33" s="14">
        <f>IF(M33&lt;&gt;"",M33+1,IF(WEEKDAY(DATE($A$2,11,1))=5,DAY(DATE($A$2,11,1)),""))</f>
        <v>5</v>
      </c>
      <c r="O33" s="14">
        <f>IF(N33&lt;&gt;"",N33+1,IF(WEEKDAY(DATE($A$2,11,1))=6,DAY(DATE($A$2,11,1)),""))</f>
        <v>6</v>
      </c>
      <c r="P33" s="15">
        <f>IF(O33&lt;&gt;"",O33+1,IF(WEEKDAY(DATE($A$2,11,1))=7,DAY(DATE($A$2,11,1)),""))</f>
        <v>7</v>
      </c>
      <c r="Q33" s="11"/>
      <c r="R33" s="13">
        <f>IF(WEEKDAY(DATE($A$2,12,1))=1,DAY(DATE($A$2,12,1)),"")</f>
      </c>
      <c r="S33" s="14">
        <f>IF(R33&lt;&gt;"",R33+1,IF(WEEKDAY(DATE($A$2,12,1))=2,DAY(DATE($A$2,12,1)),""))</f>
      </c>
      <c r="T33" s="14">
        <f>IF(S33&lt;&gt;"",S33+1,IF(WEEKDAY(DATE($A$2,12,1))=3,DAY(DATE($A$2,12,1)),""))</f>
        <v>1</v>
      </c>
      <c r="U33" s="14">
        <f>IF(T33&lt;&gt;"",T33+1,IF(WEEKDAY(DATE($A$2,12,1))=4,DAY(DATE($A$2,12,1)),""))</f>
        <v>2</v>
      </c>
      <c r="V33" s="14">
        <f>IF(U33&lt;&gt;"",U33+1,IF(WEEKDAY(DATE($A$2,12,1))=5,DAY(DATE($A$2,12,1)),""))</f>
        <v>3</v>
      </c>
      <c r="W33" s="14">
        <f>IF(V33&lt;&gt;"",V33+1,IF(WEEKDAY(DATE($A$2,12,1))=6,DAY(DATE($A$2,12,1)),""))</f>
        <v>4</v>
      </c>
      <c r="X33" s="15">
        <f>IF(W33&lt;&gt;"",W33+1,IF(WEEKDAY(DATE($A$2,12,1))=7,DAY(DATE($A$2,12,1)),""))</f>
        <v>5</v>
      </c>
      <c r="Y33" s="32"/>
    </row>
    <row r="34" spans="1:25" ht="15">
      <c r="A34" s="32"/>
      <c r="B34" s="13">
        <f>H33+1</f>
        <v>4</v>
      </c>
      <c r="C34" s="14">
        <f aca="true" t="shared" si="18" ref="C34:H36">B34+1</f>
        <v>5</v>
      </c>
      <c r="D34" s="14">
        <f t="shared" si="18"/>
        <v>6</v>
      </c>
      <c r="E34" s="14">
        <f t="shared" si="18"/>
        <v>7</v>
      </c>
      <c r="F34" s="14">
        <f t="shared" si="18"/>
        <v>8</v>
      </c>
      <c r="G34" s="14">
        <f t="shared" si="18"/>
        <v>9</v>
      </c>
      <c r="H34" s="15">
        <f t="shared" si="18"/>
        <v>10</v>
      </c>
      <c r="I34" s="11"/>
      <c r="J34" s="13">
        <f>P33+1</f>
        <v>8</v>
      </c>
      <c r="K34" s="14">
        <f aca="true" t="shared" si="19" ref="K34:P36">J34+1</f>
        <v>9</v>
      </c>
      <c r="L34" s="14">
        <f t="shared" si="19"/>
        <v>10</v>
      </c>
      <c r="M34" s="14">
        <f t="shared" si="19"/>
        <v>11</v>
      </c>
      <c r="N34" s="14">
        <f t="shared" si="19"/>
        <v>12</v>
      </c>
      <c r="O34" s="14">
        <f t="shared" si="19"/>
        <v>13</v>
      </c>
      <c r="P34" s="15">
        <f t="shared" si="19"/>
        <v>14</v>
      </c>
      <c r="Q34" s="11"/>
      <c r="R34" s="13">
        <f>X33+1</f>
        <v>6</v>
      </c>
      <c r="S34" s="14">
        <f aca="true" t="shared" si="20" ref="S34:X36">R34+1</f>
        <v>7</v>
      </c>
      <c r="T34" s="14">
        <f t="shared" si="20"/>
        <v>8</v>
      </c>
      <c r="U34" s="14">
        <f t="shared" si="20"/>
        <v>9</v>
      </c>
      <c r="V34" s="14">
        <f t="shared" si="20"/>
        <v>10</v>
      </c>
      <c r="W34" s="14">
        <f t="shared" si="20"/>
        <v>11</v>
      </c>
      <c r="X34" s="15">
        <f t="shared" si="20"/>
        <v>12</v>
      </c>
      <c r="Y34" s="32"/>
    </row>
    <row r="35" spans="1:25" ht="15">
      <c r="A35" s="32"/>
      <c r="B35" s="13">
        <f>H34+1</f>
        <v>11</v>
      </c>
      <c r="C35" s="14">
        <f t="shared" si="18"/>
        <v>12</v>
      </c>
      <c r="D35" s="14">
        <f t="shared" si="18"/>
        <v>13</v>
      </c>
      <c r="E35" s="14">
        <f t="shared" si="18"/>
        <v>14</v>
      </c>
      <c r="F35" s="14">
        <f t="shared" si="18"/>
        <v>15</v>
      </c>
      <c r="G35" s="14">
        <f t="shared" si="18"/>
        <v>16</v>
      </c>
      <c r="H35" s="15">
        <f t="shared" si="18"/>
        <v>17</v>
      </c>
      <c r="I35" s="11"/>
      <c r="J35" s="13">
        <f>P34+1</f>
        <v>15</v>
      </c>
      <c r="K35" s="14">
        <f t="shared" si="19"/>
        <v>16</v>
      </c>
      <c r="L35" s="14">
        <f t="shared" si="19"/>
        <v>17</v>
      </c>
      <c r="M35" s="14">
        <f t="shared" si="19"/>
        <v>18</v>
      </c>
      <c r="N35" s="14">
        <f t="shared" si="19"/>
        <v>19</v>
      </c>
      <c r="O35" s="14">
        <f t="shared" si="19"/>
        <v>20</v>
      </c>
      <c r="P35" s="15">
        <f t="shared" si="19"/>
        <v>21</v>
      </c>
      <c r="Q35" s="11"/>
      <c r="R35" s="13">
        <f>X34+1</f>
        <v>13</v>
      </c>
      <c r="S35" s="14">
        <f t="shared" si="20"/>
        <v>14</v>
      </c>
      <c r="T35" s="14">
        <f t="shared" si="20"/>
        <v>15</v>
      </c>
      <c r="U35" s="14">
        <f t="shared" si="20"/>
        <v>16</v>
      </c>
      <c r="V35" s="14">
        <f t="shared" si="20"/>
        <v>17</v>
      </c>
      <c r="W35" s="14">
        <f t="shared" si="20"/>
        <v>18</v>
      </c>
      <c r="X35" s="15">
        <f t="shared" si="20"/>
        <v>19</v>
      </c>
      <c r="Y35" s="32"/>
    </row>
    <row r="36" spans="1:25" ht="15">
      <c r="A36" s="32"/>
      <c r="B36" s="13">
        <f>H35+1</f>
        <v>18</v>
      </c>
      <c r="C36" s="14">
        <f t="shared" si="18"/>
        <v>19</v>
      </c>
      <c r="D36" s="14">
        <f t="shared" si="18"/>
        <v>20</v>
      </c>
      <c r="E36" s="14">
        <f t="shared" si="18"/>
        <v>21</v>
      </c>
      <c r="F36" s="14">
        <f t="shared" si="18"/>
        <v>22</v>
      </c>
      <c r="G36" s="14">
        <f t="shared" si="18"/>
        <v>23</v>
      </c>
      <c r="H36" s="15">
        <f t="shared" si="18"/>
        <v>24</v>
      </c>
      <c r="I36" s="11"/>
      <c r="J36" s="13">
        <f>P35+1</f>
        <v>22</v>
      </c>
      <c r="K36" s="14">
        <f t="shared" si="19"/>
        <v>23</v>
      </c>
      <c r="L36" s="14">
        <f t="shared" si="19"/>
        <v>24</v>
      </c>
      <c r="M36" s="14">
        <f t="shared" si="19"/>
        <v>25</v>
      </c>
      <c r="N36" s="14">
        <f t="shared" si="19"/>
        <v>26</v>
      </c>
      <c r="O36" s="14">
        <f t="shared" si="19"/>
        <v>27</v>
      </c>
      <c r="P36" s="15">
        <f t="shared" si="19"/>
        <v>28</v>
      </c>
      <c r="Q36" s="11"/>
      <c r="R36" s="13">
        <f>X35+1</f>
        <v>20</v>
      </c>
      <c r="S36" s="14">
        <f t="shared" si="20"/>
        <v>21</v>
      </c>
      <c r="T36" s="14">
        <f t="shared" si="20"/>
        <v>22</v>
      </c>
      <c r="U36" s="14">
        <f t="shared" si="20"/>
        <v>23</v>
      </c>
      <c r="V36" s="14">
        <f t="shared" si="20"/>
        <v>24</v>
      </c>
      <c r="W36" s="14">
        <f t="shared" si="20"/>
        <v>25</v>
      </c>
      <c r="X36" s="15">
        <f t="shared" si="20"/>
        <v>26</v>
      </c>
      <c r="Y36" s="32"/>
    </row>
    <row r="37" spans="1:25" ht="15">
      <c r="A37" s="32"/>
      <c r="B37" s="13">
        <f>IF(H36&lt;DAY(EOMONTH(DATE($A$2,10,1),0)),H36+1,"")</f>
        <v>25</v>
      </c>
      <c r="C37" s="14">
        <f aca="true" t="shared" si="21" ref="C37:H37">IF(B37&lt;DAY(EOMONTH(DATE($A$2,10,1),0)),B37+1,"")</f>
        <v>26</v>
      </c>
      <c r="D37" s="14">
        <f t="shared" si="21"/>
        <v>27</v>
      </c>
      <c r="E37" s="14">
        <f t="shared" si="21"/>
        <v>28</v>
      </c>
      <c r="F37" s="14">
        <f t="shared" si="21"/>
        <v>29</v>
      </c>
      <c r="G37" s="14">
        <f t="shared" si="21"/>
        <v>30</v>
      </c>
      <c r="H37" s="15">
        <f t="shared" si="21"/>
        <v>31</v>
      </c>
      <c r="I37" s="11"/>
      <c r="J37" s="13">
        <f>IF(P36&lt;DAY(EOMONTH(DATE($A$2,11,1),0)),P36+1,"")</f>
        <v>29</v>
      </c>
      <c r="K37" s="14">
        <f aca="true" t="shared" si="22" ref="K37:P37">IF(J37&lt;DAY(EOMONTH(DATE($A$2,11,1),0)),J37+1,"")</f>
        <v>30</v>
      </c>
      <c r="L37" s="14">
        <f t="shared" si="22"/>
      </c>
      <c r="M37" s="14">
        <f t="shared" si="22"/>
      </c>
      <c r="N37" s="14">
        <f t="shared" si="22"/>
      </c>
      <c r="O37" s="14">
        <f t="shared" si="22"/>
      </c>
      <c r="P37" s="15">
        <f t="shared" si="22"/>
      </c>
      <c r="Q37" s="11"/>
      <c r="R37" s="13">
        <f>IF(X36&lt;DAY(EOMONTH(DATE($A$2,12,1),0)),X36+1,"")</f>
        <v>27</v>
      </c>
      <c r="S37" s="14">
        <f aca="true" t="shared" si="23" ref="S37:X37">IF(R37&lt;DAY(EOMONTH(DATE($A$2,12,1),0)),R37+1,"")</f>
        <v>28</v>
      </c>
      <c r="T37" s="14">
        <f t="shared" si="23"/>
        <v>29</v>
      </c>
      <c r="U37" s="14">
        <f t="shared" si="23"/>
        <v>30</v>
      </c>
      <c r="V37" s="14">
        <f t="shared" si="23"/>
        <v>31</v>
      </c>
      <c r="W37" s="14">
        <f t="shared" si="23"/>
      </c>
      <c r="X37" s="15">
        <f t="shared" si="23"/>
      </c>
      <c r="Y37" s="32"/>
    </row>
    <row r="38" spans="1:25" ht="15.75" thickBot="1">
      <c r="A38" s="32"/>
      <c r="B38" s="16">
        <f>IF(H37&lt;DAY(EOMONTH(DATE($A$2,10,1),0)),H37+1,"")</f>
      </c>
      <c r="C38" s="17">
        <f>IF(B38&lt;DAY(EOMONTH(DATE($A$2,10,1),0)),B38+1,"")</f>
      </c>
      <c r="D38" s="17">
        <f>IF(C38&lt;DAY(EOMONTH(DATE($A$2,10,1),0)),C38+1,"")</f>
      </c>
      <c r="E38" s="17">
        <f>IF(D38&lt;DAY(EOMONTH(DATE($A$2,10,1),0)),D38+1,"")</f>
      </c>
      <c r="F38" s="17">
        <f>IF(E38&lt;DAY(EOMONTH(DATE($A$2,10,1),0)),E38+1,"")</f>
      </c>
      <c r="G38" s="17">
        <f>IF(F38&lt;DAY(EOMONTH(DATE($A$2,10,1),0)),F38+1,"")</f>
      </c>
      <c r="H38" s="18">
        <f>IF(G38&lt;DAY(EOMONTH($A$2,10)),G38+1,"")</f>
      </c>
      <c r="I38" s="11"/>
      <c r="J38" s="16">
        <f>IF(P37&lt;DAY(EOMONTH(DATE($A$2,11,1),0)),P37+1,"")</f>
      </c>
      <c r="K38" s="17">
        <f>IF(J38&lt;DAY(EOMONTH(DATE($A$2,11,1),0)),J38+1,"")</f>
      </c>
      <c r="L38" s="17">
        <f>IF(K38&lt;DAY(EOMONTH(DATE($A$2,11,1),0)),K38+1,"")</f>
      </c>
      <c r="M38" s="17">
        <f>IF(L38&lt;DAY(EOMONTH(DATE($A$2,11,1),0)),L38+1,"")</f>
      </c>
      <c r="N38" s="17">
        <f>IF(M38&lt;DAY(EOMONTH(DATE($A$2,11,1),0)),M38+1,"")</f>
      </c>
      <c r="O38" s="17">
        <f>IF(N38&lt;DAY(EOMONTH(DATE($A$2,11,1),0)),N38+1,"")</f>
      </c>
      <c r="P38" s="18">
        <f>IF(O38&lt;DAY(EOMONTH($A$2,11)),O38+1,"")</f>
      </c>
      <c r="Q38" s="11"/>
      <c r="R38" s="16">
        <f>IF(X37&lt;DAY(EOMONTH(DATE($A$2,12,1),0)),X37+1,"")</f>
      </c>
      <c r="S38" s="17">
        <f>IF(R38&lt;DAY(EOMONTH(DATE($A$2,12,1),0)),R38+1,"")</f>
      </c>
      <c r="T38" s="17">
        <f>IF(S38&lt;DAY(EOMONTH(DATE($A$2,12,1),0)),S38+1,"")</f>
      </c>
      <c r="U38" s="17">
        <f>IF(T38&lt;DAY(EOMONTH(DATE($A$2,12,1),0)),T38+1,"")</f>
      </c>
      <c r="V38" s="17">
        <f>IF(U38&lt;DAY(EOMONTH(DATE($A$2,12,1),0)),U38+1,"")</f>
      </c>
      <c r="W38" s="17">
        <f>IF(V38&lt;DAY(EOMONTH(DATE($A$2,12,1),0)),V38+1,"")</f>
      </c>
      <c r="X38" s="18">
        <f>IF(W38&lt;DAY(EOMONTH($A$2,12)),W38+1,"")</f>
      </c>
      <c r="Y38" s="32"/>
    </row>
    <row r="39" spans="1:25" ht="15.75" thickTop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 spans="1:25" ht="15">
      <c r="A40" s="19"/>
      <c r="B40" s="19" t="s">
        <v>13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</sheetData>
  <sheetProtection selectLockedCells="1"/>
  <mergeCells count="18">
    <mergeCell ref="B12:X12"/>
    <mergeCell ref="L2:X2"/>
    <mergeCell ref="A2:E2"/>
    <mergeCell ref="A1:Y1"/>
    <mergeCell ref="B22:H22"/>
    <mergeCell ref="J22:P22"/>
    <mergeCell ref="R22:X22"/>
    <mergeCell ref="B21:X21"/>
    <mergeCell ref="B30:X30"/>
    <mergeCell ref="B31:H31"/>
    <mergeCell ref="J31:P31"/>
    <mergeCell ref="R31:X31"/>
    <mergeCell ref="B4:H4"/>
    <mergeCell ref="J4:P4"/>
    <mergeCell ref="R4:X4"/>
    <mergeCell ref="B13:H13"/>
    <mergeCell ref="J13:P13"/>
    <mergeCell ref="R13:X13"/>
  </mergeCells>
  <conditionalFormatting sqref="B6:B11">
    <cfRule type="notContainsBlanks" priority="161" dxfId="153">
      <formula>LEN(TRIM(B6))&gt;0</formula>
    </cfRule>
    <cfRule type="notContainsBlanks" priority="162" dxfId="153">
      <formula>LEN(TRIM(B6))&gt;0</formula>
    </cfRule>
    <cfRule type="notContainsBlanks" priority="164" dxfId="154">
      <formula>LEN(TRIM(B6))&gt;0</formula>
    </cfRule>
    <cfRule type="notContainsBlanks" priority="166" dxfId="155">
      <formula>LEN(TRIM(B6))&gt;0</formula>
    </cfRule>
  </conditionalFormatting>
  <conditionalFormatting sqref="H6:H9 H11">
    <cfRule type="notContainsBlanks" priority="165" dxfId="156">
      <formula>LEN(TRIM(H6))&gt;0</formula>
    </cfRule>
  </conditionalFormatting>
  <conditionalFormatting sqref="C6:G9 C10:H10 C11:G11">
    <cfRule type="notContainsBlanks" priority="160" dxfId="157">
      <formula>LEN(TRIM(C6))&gt;0</formula>
    </cfRule>
    <cfRule type="notContainsBlanks" priority="163" dxfId="158">
      <formula>LEN(TRIM(C6))&gt;0</formula>
    </cfRule>
  </conditionalFormatting>
  <conditionalFormatting sqref="B4:H4">
    <cfRule type="containsBlanks" priority="159" dxfId="159">
      <formula>LEN(TRIM(B4))=0</formula>
    </cfRule>
  </conditionalFormatting>
  <conditionalFormatting sqref="R33:R38">
    <cfRule type="notContainsBlanks" priority="3" dxfId="153">
      <formula>LEN(TRIM(R33))&gt;0</formula>
    </cfRule>
    <cfRule type="notContainsBlanks" priority="4" dxfId="153">
      <formula>LEN(TRIM(R33))&gt;0</formula>
    </cfRule>
    <cfRule type="notContainsBlanks" priority="6" dxfId="154">
      <formula>LEN(TRIM(R33))&gt;0</formula>
    </cfRule>
    <cfRule type="notContainsBlanks" priority="8" dxfId="155">
      <formula>LEN(TRIM(R33))&gt;0</formula>
    </cfRule>
  </conditionalFormatting>
  <conditionalFormatting sqref="X33:X36 X38">
    <cfRule type="notContainsBlanks" priority="7" dxfId="156">
      <formula>LEN(TRIM(X33))&gt;0</formula>
    </cfRule>
  </conditionalFormatting>
  <conditionalFormatting sqref="S33:W36 S37:X37 S38:W38">
    <cfRule type="notContainsBlanks" priority="2" dxfId="157">
      <formula>LEN(TRIM(S33))&gt;0</formula>
    </cfRule>
    <cfRule type="notContainsBlanks" priority="5" dxfId="158">
      <formula>LEN(TRIM(S33))&gt;0</formula>
    </cfRule>
  </conditionalFormatting>
  <conditionalFormatting sqref="H6:H11">
    <cfRule type="notContainsBlanks" priority="142" dxfId="160">
      <formula>LEN(TRIM(H6))&gt;0</formula>
    </cfRule>
  </conditionalFormatting>
  <conditionalFormatting sqref="X33:X38">
    <cfRule type="notContainsBlanks" priority="1" dxfId="160">
      <formula>LEN(TRIM(X33))&gt;0</formula>
    </cfRule>
  </conditionalFormatting>
  <conditionalFormatting sqref="J6:J11">
    <cfRule type="notContainsBlanks" priority="127" dxfId="153">
      <formula>LEN(TRIM(J6))&gt;0</formula>
    </cfRule>
    <cfRule type="notContainsBlanks" priority="128" dxfId="153">
      <formula>LEN(TRIM(J6))&gt;0</formula>
    </cfRule>
    <cfRule type="notContainsBlanks" priority="130" dxfId="154">
      <formula>LEN(TRIM(J6))&gt;0</formula>
    </cfRule>
    <cfRule type="notContainsBlanks" priority="132" dxfId="155">
      <formula>LEN(TRIM(J6))&gt;0</formula>
    </cfRule>
  </conditionalFormatting>
  <conditionalFormatting sqref="P6:P9 P11">
    <cfRule type="notContainsBlanks" priority="131" dxfId="156">
      <formula>LEN(TRIM(P6))&gt;0</formula>
    </cfRule>
  </conditionalFormatting>
  <conditionalFormatting sqref="K6:O9 K10:P10 K11:O11">
    <cfRule type="notContainsBlanks" priority="126" dxfId="157">
      <formula>LEN(TRIM(K6))&gt;0</formula>
    </cfRule>
    <cfRule type="notContainsBlanks" priority="129" dxfId="158">
      <formula>LEN(TRIM(K6))&gt;0</formula>
    </cfRule>
  </conditionalFormatting>
  <conditionalFormatting sqref="J4:P4">
    <cfRule type="containsBlanks" priority="125" dxfId="159">
      <formula>LEN(TRIM(J4))=0</formula>
    </cfRule>
  </conditionalFormatting>
  <conditionalFormatting sqref="P6:P11">
    <cfRule type="notContainsBlanks" priority="124" dxfId="160">
      <formula>LEN(TRIM(P6))&gt;0</formula>
    </cfRule>
  </conditionalFormatting>
  <conditionalFormatting sqref="R6:R11">
    <cfRule type="notContainsBlanks" priority="118" dxfId="153">
      <formula>LEN(TRIM(R6))&gt;0</formula>
    </cfRule>
    <cfRule type="notContainsBlanks" priority="119" dxfId="153">
      <formula>LEN(TRIM(R6))&gt;0</formula>
    </cfRule>
    <cfRule type="notContainsBlanks" priority="121" dxfId="154">
      <formula>LEN(TRIM(R6))&gt;0</formula>
    </cfRule>
    <cfRule type="notContainsBlanks" priority="123" dxfId="155">
      <formula>LEN(TRIM(R6))&gt;0</formula>
    </cfRule>
  </conditionalFormatting>
  <conditionalFormatting sqref="X6:X9 X11">
    <cfRule type="notContainsBlanks" priority="122" dxfId="156">
      <formula>LEN(TRIM(X6))&gt;0</formula>
    </cfRule>
  </conditionalFormatting>
  <conditionalFormatting sqref="S6:W9 S10:X10 S11:W11">
    <cfRule type="notContainsBlanks" priority="117" dxfId="157">
      <formula>LEN(TRIM(S6))&gt;0</formula>
    </cfRule>
    <cfRule type="notContainsBlanks" priority="120" dxfId="158">
      <formula>LEN(TRIM(S6))&gt;0</formula>
    </cfRule>
  </conditionalFormatting>
  <conditionalFormatting sqref="R4:X4">
    <cfRule type="containsBlanks" priority="116" dxfId="159">
      <formula>LEN(TRIM(R4))=0</formula>
    </cfRule>
  </conditionalFormatting>
  <conditionalFormatting sqref="X6:X11">
    <cfRule type="notContainsBlanks" priority="115" dxfId="160">
      <formula>LEN(TRIM(X6))&gt;0</formula>
    </cfRule>
  </conditionalFormatting>
  <conditionalFormatting sqref="B15:B20">
    <cfRule type="notContainsBlanks" priority="109" dxfId="153">
      <formula>LEN(TRIM(B15))&gt;0</formula>
    </cfRule>
    <cfRule type="notContainsBlanks" priority="110" dxfId="153">
      <formula>LEN(TRIM(B15))&gt;0</formula>
    </cfRule>
    <cfRule type="notContainsBlanks" priority="112" dxfId="154">
      <formula>LEN(TRIM(B15))&gt;0</formula>
    </cfRule>
    <cfRule type="notContainsBlanks" priority="114" dxfId="155">
      <formula>LEN(TRIM(B15))&gt;0</formula>
    </cfRule>
  </conditionalFormatting>
  <conditionalFormatting sqref="H15:H18 H20">
    <cfRule type="notContainsBlanks" priority="113" dxfId="156">
      <formula>LEN(TRIM(H15))&gt;0</formula>
    </cfRule>
  </conditionalFormatting>
  <conditionalFormatting sqref="C15:G18 C19:H19 C20:G20">
    <cfRule type="notContainsBlanks" priority="108" dxfId="157">
      <formula>LEN(TRIM(C15))&gt;0</formula>
    </cfRule>
    <cfRule type="notContainsBlanks" priority="111" dxfId="158">
      <formula>LEN(TRIM(C15))&gt;0</formula>
    </cfRule>
  </conditionalFormatting>
  <conditionalFormatting sqref="B13:H13">
    <cfRule type="containsBlanks" priority="107" dxfId="159">
      <formula>LEN(TRIM(B13))=0</formula>
    </cfRule>
  </conditionalFormatting>
  <conditionalFormatting sqref="H15:H20">
    <cfRule type="notContainsBlanks" priority="106" dxfId="160">
      <formula>LEN(TRIM(H15))&gt;0</formula>
    </cfRule>
  </conditionalFormatting>
  <conditionalFormatting sqref="J15:J20">
    <cfRule type="notContainsBlanks" priority="100" dxfId="153">
      <formula>LEN(TRIM(J15))&gt;0</formula>
    </cfRule>
    <cfRule type="notContainsBlanks" priority="101" dxfId="153">
      <formula>LEN(TRIM(J15))&gt;0</formula>
    </cfRule>
    <cfRule type="notContainsBlanks" priority="103" dxfId="154">
      <formula>LEN(TRIM(J15))&gt;0</formula>
    </cfRule>
    <cfRule type="notContainsBlanks" priority="105" dxfId="155">
      <formula>LEN(TRIM(J15))&gt;0</formula>
    </cfRule>
  </conditionalFormatting>
  <conditionalFormatting sqref="P15:P18 P20">
    <cfRule type="notContainsBlanks" priority="104" dxfId="156">
      <formula>LEN(TRIM(P15))&gt;0</formula>
    </cfRule>
  </conditionalFormatting>
  <conditionalFormatting sqref="K15:O18 K19:P19 K20:O20">
    <cfRule type="notContainsBlanks" priority="99" dxfId="157">
      <formula>LEN(TRIM(K15))&gt;0</formula>
    </cfRule>
    <cfRule type="notContainsBlanks" priority="102" dxfId="158">
      <formula>LEN(TRIM(K15))&gt;0</formula>
    </cfRule>
  </conditionalFormatting>
  <conditionalFormatting sqref="J13:P13">
    <cfRule type="containsBlanks" priority="98" dxfId="159">
      <formula>LEN(TRIM(J13))=0</formula>
    </cfRule>
  </conditionalFormatting>
  <conditionalFormatting sqref="P15:P20">
    <cfRule type="notContainsBlanks" priority="97" dxfId="160">
      <formula>LEN(TRIM(P15))&gt;0</formula>
    </cfRule>
  </conditionalFormatting>
  <conditionalFormatting sqref="R15:R20">
    <cfRule type="notContainsBlanks" priority="91" dxfId="153">
      <formula>LEN(TRIM(R15))&gt;0</formula>
    </cfRule>
    <cfRule type="notContainsBlanks" priority="92" dxfId="153">
      <formula>LEN(TRIM(R15))&gt;0</formula>
    </cfRule>
    <cfRule type="notContainsBlanks" priority="94" dxfId="154">
      <formula>LEN(TRIM(R15))&gt;0</formula>
    </cfRule>
    <cfRule type="notContainsBlanks" priority="96" dxfId="155">
      <formula>LEN(TRIM(R15))&gt;0</formula>
    </cfRule>
  </conditionalFormatting>
  <conditionalFormatting sqref="X15:X18 X20">
    <cfRule type="notContainsBlanks" priority="95" dxfId="156">
      <formula>LEN(TRIM(X15))&gt;0</formula>
    </cfRule>
  </conditionalFormatting>
  <conditionalFormatting sqref="S15:W18 S19:X19 S20:W20">
    <cfRule type="notContainsBlanks" priority="90" dxfId="157">
      <formula>LEN(TRIM(S15))&gt;0</formula>
    </cfRule>
    <cfRule type="notContainsBlanks" priority="93" dxfId="158">
      <formula>LEN(TRIM(S15))&gt;0</formula>
    </cfRule>
  </conditionalFormatting>
  <conditionalFormatting sqref="R13:X13">
    <cfRule type="containsBlanks" priority="89" dxfId="159">
      <formula>LEN(TRIM(R13))=0</formula>
    </cfRule>
  </conditionalFormatting>
  <conditionalFormatting sqref="X15:X20">
    <cfRule type="notContainsBlanks" priority="88" dxfId="160">
      <formula>LEN(TRIM(X15))&gt;0</formula>
    </cfRule>
  </conditionalFormatting>
  <conditionalFormatting sqref="B24:B29">
    <cfRule type="notContainsBlanks" priority="82" dxfId="153">
      <formula>LEN(TRIM(B24))&gt;0</formula>
    </cfRule>
    <cfRule type="notContainsBlanks" priority="83" dxfId="153">
      <formula>LEN(TRIM(B24))&gt;0</formula>
    </cfRule>
    <cfRule type="notContainsBlanks" priority="85" dxfId="154">
      <formula>LEN(TRIM(B24))&gt;0</formula>
    </cfRule>
    <cfRule type="notContainsBlanks" priority="87" dxfId="155">
      <formula>LEN(TRIM(B24))&gt;0</formula>
    </cfRule>
  </conditionalFormatting>
  <conditionalFormatting sqref="H24:H27 H29">
    <cfRule type="notContainsBlanks" priority="86" dxfId="156">
      <formula>LEN(TRIM(H24))&gt;0</formula>
    </cfRule>
  </conditionalFormatting>
  <conditionalFormatting sqref="C24:G27 C29:G29 C28:H28">
    <cfRule type="notContainsBlanks" priority="81" dxfId="157">
      <formula>LEN(TRIM(C24))&gt;0</formula>
    </cfRule>
    <cfRule type="notContainsBlanks" priority="84" dxfId="158">
      <formula>LEN(TRIM(C24))&gt;0</formula>
    </cfRule>
  </conditionalFormatting>
  <conditionalFormatting sqref="B22:H22">
    <cfRule type="containsBlanks" priority="80" dxfId="159">
      <formula>LEN(TRIM(B22))=0</formula>
    </cfRule>
  </conditionalFormatting>
  <conditionalFormatting sqref="H24:H29">
    <cfRule type="notContainsBlanks" priority="79" dxfId="160">
      <formula>LEN(TRIM(H24))&gt;0</formula>
    </cfRule>
  </conditionalFormatting>
  <conditionalFormatting sqref="J24:J29">
    <cfRule type="notContainsBlanks" priority="73" dxfId="153">
      <formula>LEN(TRIM(J24))&gt;0</formula>
    </cfRule>
    <cfRule type="notContainsBlanks" priority="74" dxfId="153">
      <formula>LEN(TRIM(J24))&gt;0</formula>
    </cfRule>
    <cfRule type="notContainsBlanks" priority="76" dxfId="154">
      <formula>LEN(TRIM(J24))&gt;0</formula>
    </cfRule>
    <cfRule type="notContainsBlanks" priority="78" dxfId="155">
      <formula>LEN(TRIM(J24))&gt;0</formula>
    </cfRule>
  </conditionalFormatting>
  <conditionalFormatting sqref="P24:P27 P29">
    <cfRule type="notContainsBlanks" priority="77" dxfId="156">
      <formula>LEN(TRIM(P24))&gt;0</formula>
    </cfRule>
  </conditionalFormatting>
  <conditionalFormatting sqref="K24:O27 K28:P28 K29:O29">
    <cfRule type="notContainsBlanks" priority="72" dxfId="157">
      <formula>LEN(TRIM(K24))&gt;0</formula>
    </cfRule>
    <cfRule type="notContainsBlanks" priority="75" dxfId="158">
      <formula>LEN(TRIM(K24))&gt;0</formula>
    </cfRule>
  </conditionalFormatting>
  <conditionalFormatting sqref="J22:P22">
    <cfRule type="containsBlanks" priority="71" dxfId="159">
      <formula>LEN(TRIM(J22))=0</formula>
    </cfRule>
  </conditionalFormatting>
  <conditionalFormatting sqref="P24:P29">
    <cfRule type="notContainsBlanks" priority="70" dxfId="160">
      <formula>LEN(TRIM(P24))&gt;0</formula>
    </cfRule>
  </conditionalFormatting>
  <conditionalFormatting sqref="B33:B38">
    <cfRule type="notContainsBlanks" priority="55" dxfId="153">
      <formula>LEN(TRIM(B33))&gt;0</formula>
    </cfRule>
    <cfRule type="notContainsBlanks" priority="56" dxfId="153">
      <formula>LEN(TRIM(B33))&gt;0</formula>
    </cfRule>
    <cfRule type="notContainsBlanks" priority="58" dxfId="154">
      <formula>LEN(TRIM(B33))&gt;0</formula>
    </cfRule>
    <cfRule type="notContainsBlanks" priority="60" dxfId="155">
      <formula>LEN(TRIM(B33))&gt;0</formula>
    </cfRule>
  </conditionalFormatting>
  <conditionalFormatting sqref="H33:H36 H38">
    <cfRule type="notContainsBlanks" priority="59" dxfId="156">
      <formula>LEN(TRIM(H33))&gt;0</formula>
    </cfRule>
  </conditionalFormatting>
  <conditionalFormatting sqref="C33:G36 C37:H37 C38:G38">
    <cfRule type="notContainsBlanks" priority="54" dxfId="157">
      <formula>LEN(TRIM(C33))&gt;0</formula>
    </cfRule>
    <cfRule type="notContainsBlanks" priority="57" dxfId="158">
      <formula>LEN(TRIM(C33))&gt;0</formula>
    </cfRule>
  </conditionalFormatting>
  <conditionalFormatting sqref="B31:H31">
    <cfRule type="containsBlanks" priority="53" dxfId="159">
      <formula>LEN(TRIM(B31))=0</formula>
    </cfRule>
  </conditionalFormatting>
  <conditionalFormatting sqref="H33:H38">
    <cfRule type="notContainsBlanks" priority="52" dxfId="160">
      <formula>LEN(TRIM(H33))&gt;0</formula>
    </cfRule>
  </conditionalFormatting>
  <conditionalFormatting sqref="J33:J38">
    <cfRule type="notContainsBlanks" priority="46" dxfId="153">
      <formula>LEN(TRIM(J33))&gt;0</formula>
    </cfRule>
    <cfRule type="notContainsBlanks" priority="47" dxfId="153">
      <formula>LEN(TRIM(J33))&gt;0</formula>
    </cfRule>
    <cfRule type="notContainsBlanks" priority="49" dxfId="154">
      <formula>LEN(TRIM(J33))&gt;0</formula>
    </cfRule>
    <cfRule type="notContainsBlanks" priority="51" dxfId="155">
      <formula>LEN(TRIM(J33))&gt;0</formula>
    </cfRule>
  </conditionalFormatting>
  <conditionalFormatting sqref="P33:P36 P38">
    <cfRule type="notContainsBlanks" priority="50" dxfId="156">
      <formula>LEN(TRIM(P33))&gt;0</formula>
    </cfRule>
  </conditionalFormatting>
  <conditionalFormatting sqref="K33:O36 K37:P37 K38:O38">
    <cfRule type="notContainsBlanks" priority="45" dxfId="157">
      <formula>LEN(TRIM(K33))&gt;0</formula>
    </cfRule>
    <cfRule type="notContainsBlanks" priority="48" dxfId="158">
      <formula>LEN(TRIM(K33))&gt;0</formula>
    </cfRule>
  </conditionalFormatting>
  <conditionalFormatting sqref="J31:P31">
    <cfRule type="containsBlanks" priority="44" dxfId="159">
      <formula>LEN(TRIM(J31))=0</formula>
    </cfRule>
  </conditionalFormatting>
  <conditionalFormatting sqref="P33:P38">
    <cfRule type="notContainsBlanks" priority="43" dxfId="160">
      <formula>LEN(TRIM(P33))&gt;0</formula>
    </cfRule>
  </conditionalFormatting>
  <conditionalFormatting sqref="R31:X31">
    <cfRule type="containsBlanks" priority="35" dxfId="159">
      <formula>LEN(TRIM(R31))=0</formula>
    </cfRule>
  </conditionalFormatting>
  <conditionalFormatting sqref="R29">
    <cfRule type="notContainsBlanks" priority="28" dxfId="153">
      <formula>LEN(TRIM(R29))&gt;0</formula>
    </cfRule>
    <cfRule type="notContainsBlanks" priority="29" dxfId="153">
      <formula>LEN(TRIM(R29))&gt;0</formula>
    </cfRule>
    <cfRule type="notContainsBlanks" priority="31" dxfId="154">
      <formula>LEN(TRIM(R29))&gt;0</formula>
    </cfRule>
    <cfRule type="notContainsBlanks" priority="33" dxfId="155">
      <formula>LEN(TRIM(R29))&gt;0</formula>
    </cfRule>
  </conditionalFormatting>
  <conditionalFormatting sqref="S29:X29">
    <cfRule type="notContainsBlanks" priority="27" dxfId="157">
      <formula>LEN(TRIM(S29))&gt;0</formula>
    </cfRule>
    <cfRule type="notContainsBlanks" priority="30" dxfId="158">
      <formula>LEN(TRIM(S29))&gt;0</formula>
    </cfRule>
  </conditionalFormatting>
  <conditionalFormatting sqref="R22:X22">
    <cfRule type="containsBlanks" priority="26" dxfId="159">
      <formula>LEN(TRIM(R22))=0</formula>
    </cfRule>
  </conditionalFormatting>
  <conditionalFormatting sqref="R24:R28">
    <cfRule type="notContainsBlanks" priority="11" dxfId="153">
      <formula>LEN(TRIM(R24))&gt;0</formula>
    </cfRule>
    <cfRule type="notContainsBlanks" priority="12" dxfId="153">
      <formula>LEN(TRIM(R24))&gt;0</formula>
    </cfRule>
    <cfRule type="notContainsBlanks" priority="14" dxfId="154">
      <formula>LEN(TRIM(R24))&gt;0</formula>
    </cfRule>
    <cfRule type="notContainsBlanks" priority="16" dxfId="155">
      <formula>LEN(TRIM(R24))&gt;0</formula>
    </cfRule>
  </conditionalFormatting>
  <conditionalFormatting sqref="X24:X27">
    <cfRule type="notContainsBlanks" priority="15" dxfId="156">
      <formula>LEN(TRIM(X24))&gt;0</formula>
    </cfRule>
  </conditionalFormatting>
  <conditionalFormatting sqref="S24:W27 S28:X28">
    <cfRule type="notContainsBlanks" priority="10" dxfId="157">
      <formula>LEN(TRIM(S24))&gt;0</formula>
    </cfRule>
    <cfRule type="notContainsBlanks" priority="13" dxfId="158">
      <formula>LEN(TRIM(S24))&gt;0</formula>
    </cfRule>
  </conditionalFormatting>
  <conditionalFormatting sqref="X24:X28">
    <cfRule type="notContainsBlanks" priority="9" dxfId="160">
      <formula>LEN(TRIM(X24))&gt;0</formula>
    </cfRule>
  </conditionalFormatting>
  <hyperlinks>
    <hyperlink ref="B12" r:id="rId1" display="www.apteacher.net"/>
    <hyperlink ref="B21" r:id="rId2" display="www.apteacher.net"/>
    <hyperlink ref="B30" r:id="rId3" display="www.apteacher.net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RENUKA</dc:creator>
  <cp:keywords/>
  <dc:description/>
  <cp:lastModifiedBy>RENUKA</cp:lastModifiedBy>
  <dcterms:created xsi:type="dcterms:W3CDTF">2011-11-14T15:57:12Z</dcterms:created>
  <dcterms:modified xsi:type="dcterms:W3CDTF">2014-12-28T06:14:05Z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